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vkekk-my.sharepoint.com/personal/anastasija_skuncikaite_vert_lt/Documents/Elektros skyriaus darbai ir klausimai/6. Tiekimo rinkos liberalizacija/2023/"/>
    </mc:Choice>
  </mc:AlternateContent>
  <xr:revisionPtr revIDLastSave="2" documentId="13_ncr:1_{F9FC593E-73A6-4117-B0A5-61A596E26008}" xr6:coauthVersionLast="47" xr6:coauthVersionMax="47" xr10:uidLastSave="{59475203-1C63-4475-9BBF-00C7660617D0}"/>
  <bookViews>
    <workbookView xWindow="-120" yWindow="-120" windowWidth="29040" windowHeight="15840" activeTab="1" xr2:uid="{00000000-000D-0000-FFFF-FFFF00000000}"/>
  </bookViews>
  <sheets>
    <sheet name="ESO informacija 04.11" sheetId="7" r:id="rId1"/>
    <sheet name="1. Grafikai 04.11" sheetId="8" r:id="rId2"/>
    <sheet name="2. Tinklapiui 04.11" sheetId="9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9" l="1"/>
  <c r="N7" i="9"/>
  <c r="M7" i="9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B20" i="7"/>
  <c r="O19" i="7"/>
  <c r="P8" i="7"/>
  <c r="B4" i="8"/>
  <c r="L8" i="7"/>
  <c r="J8" i="8" s="1"/>
  <c r="B8" i="7"/>
  <c r="L5" i="9"/>
  <c r="L4" i="9"/>
  <c r="L8" i="9" s="1"/>
  <c r="L10" i="9" s="1"/>
  <c r="H5" i="8"/>
  <c r="H8" i="8" s="1"/>
  <c r="H6" i="8"/>
  <c r="H7" i="8"/>
  <c r="H4" i="8"/>
  <c r="G3" i="9"/>
  <c r="H3" i="8"/>
  <c r="J4" i="8"/>
  <c r="J7" i="8"/>
  <c r="J6" i="8"/>
  <c r="J5" i="8"/>
  <c r="C4" i="8"/>
  <c r="D4" i="8"/>
  <c r="E4" i="8"/>
  <c r="F4" i="8"/>
  <c r="G4" i="8"/>
  <c r="B5" i="8"/>
  <c r="B8" i="8" s="1"/>
  <c r="C5" i="8"/>
  <c r="C8" i="8" s="1"/>
  <c r="D5" i="8"/>
  <c r="E5" i="8"/>
  <c r="F5" i="8"/>
  <c r="G5" i="8"/>
  <c r="B6" i="8"/>
  <c r="C6" i="8"/>
  <c r="D6" i="8"/>
  <c r="E6" i="8"/>
  <c r="E8" i="8" s="1"/>
  <c r="F6" i="8"/>
  <c r="G6" i="8"/>
  <c r="B7" i="8"/>
  <c r="C7" i="8"/>
  <c r="D7" i="8"/>
  <c r="E7" i="8"/>
  <c r="F7" i="8"/>
  <c r="G7" i="8"/>
  <c r="L6" i="9"/>
  <c r="L7" i="9"/>
  <c r="C4" i="9"/>
  <c r="D4" i="9"/>
  <c r="D8" i="9" s="1"/>
  <c r="D10" i="9" s="1"/>
  <c r="E4" i="9"/>
  <c r="F4" i="9"/>
  <c r="G4" i="9"/>
  <c r="H4" i="9"/>
  <c r="J4" i="9"/>
  <c r="C5" i="9"/>
  <c r="D5" i="9"/>
  <c r="E5" i="9"/>
  <c r="F5" i="9"/>
  <c r="G5" i="9"/>
  <c r="H5" i="9"/>
  <c r="J5" i="9"/>
  <c r="C6" i="9"/>
  <c r="D6" i="9"/>
  <c r="E6" i="9"/>
  <c r="F6" i="9"/>
  <c r="G6" i="9"/>
  <c r="H6" i="9"/>
  <c r="J6" i="9"/>
  <c r="C7" i="9"/>
  <c r="D7" i="9"/>
  <c r="E7" i="9"/>
  <c r="F7" i="9"/>
  <c r="G7" i="9"/>
  <c r="H7" i="9"/>
  <c r="J7" i="9"/>
  <c r="B5" i="9"/>
  <c r="B6" i="9"/>
  <c r="B7" i="9"/>
  <c r="B4" i="9"/>
  <c r="B8" i="9" s="1"/>
  <c r="B10" i="9" s="1"/>
  <c r="J8" i="9"/>
  <c r="J10" i="9" s="1"/>
  <c r="J8" i="7"/>
  <c r="H8" i="7"/>
  <c r="C8" i="7"/>
  <c r="D8" i="7"/>
  <c r="E8" i="7"/>
  <c r="F8" i="7"/>
  <c r="G8" i="7"/>
  <c r="I8" i="7"/>
  <c r="F8" i="9" l="1"/>
  <c r="F10" i="9" s="1"/>
  <c r="E8" i="9"/>
  <c r="E10" i="9" s="1"/>
  <c r="F8" i="8"/>
  <c r="C8" i="9"/>
  <c r="G8" i="8"/>
  <c r="H8" i="9"/>
  <c r="H10" i="9" s="1"/>
  <c r="D8" i="8"/>
  <c r="G8" i="9"/>
  <c r="G10" i="9" s="1"/>
  <c r="K4" i="7"/>
  <c r="I4" i="8" s="1"/>
  <c r="J9" i="8" s="1"/>
  <c r="I4" i="9"/>
  <c r="C10" i="9"/>
  <c r="K4" i="8" l="1"/>
  <c r="L4" i="8" s="1"/>
  <c r="E9" i="8"/>
  <c r="G9" i="8"/>
  <c r="D9" i="8"/>
  <c r="F9" i="8"/>
  <c r="M4" i="7"/>
  <c r="N4" i="7" s="1"/>
  <c r="O4" i="7" s="1"/>
  <c r="I5" i="9"/>
  <c r="K5" i="7"/>
  <c r="C9" i="8"/>
  <c r="B9" i="8"/>
  <c r="H9" i="8"/>
  <c r="K4" i="9"/>
  <c r="M4" i="9" s="1"/>
  <c r="N4" i="9" s="1"/>
  <c r="O4" i="9" s="1"/>
  <c r="I6" i="9"/>
  <c r="K6" i="7"/>
  <c r="K7" i="7"/>
  <c r="I7" i="9"/>
  <c r="K9" i="8"/>
  <c r="I8" i="9" l="1"/>
  <c r="I10" i="9"/>
  <c r="K8" i="9"/>
  <c r="M8" i="9" s="1"/>
  <c r="N8" i="9" s="1"/>
  <c r="O8" i="9" s="1"/>
  <c r="K8" i="7"/>
  <c r="M8" i="7" s="1"/>
  <c r="N8" i="7" s="1"/>
  <c r="O8" i="7" s="1"/>
  <c r="K6" i="9"/>
  <c r="M6" i="9" s="1"/>
  <c r="N6" i="9" s="1"/>
  <c r="O6" i="9" s="1"/>
  <c r="M6" i="7"/>
  <c r="N6" i="7" s="1"/>
  <c r="O6" i="7" s="1"/>
  <c r="I6" i="8"/>
  <c r="K7" i="9"/>
  <c r="I7" i="8"/>
  <c r="M7" i="7"/>
  <c r="N7" i="7" s="1"/>
  <c r="O7" i="7" s="1"/>
  <c r="I5" i="8"/>
  <c r="K5" i="9"/>
  <c r="M5" i="9" s="1"/>
  <c r="N5" i="9" s="1"/>
  <c r="O5" i="9" s="1"/>
  <c r="M5" i="7"/>
  <c r="N5" i="7" s="1"/>
  <c r="O5" i="7" s="1"/>
  <c r="M10" i="9" l="1"/>
  <c r="K10" i="9"/>
  <c r="I8" i="8"/>
  <c r="J12" i="8"/>
  <c r="F12" i="8"/>
  <c r="C12" i="8"/>
  <c r="H12" i="8"/>
  <c r="E12" i="8"/>
  <c r="B12" i="8"/>
  <c r="K7" i="8"/>
  <c r="D12" i="8"/>
  <c r="G12" i="8"/>
  <c r="E10" i="8"/>
  <c r="F10" i="8"/>
  <c r="B10" i="8"/>
  <c r="K5" i="8"/>
  <c r="G10" i="8"/>
  <c r="D10" i="8"/>
  <c r="H10" i="8"/>
  <c r="C10" i="8"/>
  <c r="J10" i="8"/>
  <c r="D11" i="8"/>
  <c r="F11" i="8"/>
  <c r="G11" i="8"/>
  <c r="J11" i="8"/>
  <c r="H11" i="8"/>
  <c r="E11" i="8"/>
  <c r="B11" i="8"/>
  <c r="C11" i="8"/>
  <c r="K6" i="8"/>
  <c r="J13" i="8" l="1"/>
  <c r="D13" i="8"/>
  <c r="C13" i="8"/>
  <c r="G13" i="8"/>
  <c r="K8" i="8"/>
  <c r="K13" i="8" s="1"/>
  <c r="E13" i="8"/>
  <c r="B13" i="8"/>
  <c r="F13" i="8"/>
  <c r="H13" i="8"/>
  <c r="L5" i="8"/>
  <c r="K10" i="8"/>
  <c r="L6" i="8"/>
  <c r="K11" i="8"/>
  <c r="L7" i="8"/>
  <c r="K12" i="8"/>
</calcChain>
</file>

<file path=xl/sharedStrings.xml><?xml version="1.0" encoding="utf-8"?>
<sst xmlns="http://schemas.openxmlformats.org/spreadsheetml/2006/main" count="84" uniqueCount="50">
  <si>
    <t>Pasirinko_NT</t>
  </si>
  <si>
    <t>Etapas</t>
  </si>
  <si>
    <t>Birštono Elektra MB</t>
  </si>
  <si>
    <t>EGTO ENERGIJA</t>
  </si>
  <si>
    <t>Elektrum Lietuva</t>
  </si>
  <si>
    <t>Enefit</t>
  </si>
  <si>
    <t>Ignitis</t>
  </si>
  <si>
    <t>Imlitex</t>
  </si>
  <si>
    <t>Kauno termofikacijos elektrinė</t>
  </si>
  <si>
    <t>Perlas energija</t>
  </si>
  <si>
    <t>Vilniaus elektra</t>
  </si>
  <si>
    <t>Suma</t>
  </si>
  <si>
    <t>Viso objektų etape</t>
  </si>
  <si>
    <t>Nepasirinkusių objektų etape</t>
  </si>
  <si>
    <t>Proc. nepasirinkusių</t>
  </si>
  <si>
    <t>Proc. pasirinkusių</t>
  </si>
  <si>
    <t>Suplanuotas išėjimas pas NT (kol kas tiekimas iš VT/GT)2</t>
  </si>
  <si>
    <t>[nepriskirta]</t>
  </si>
  <si>
    <t>Grand Total</t>
  </si>
  <si>
    <r>
      <t>Grįžo į visuomeninį tiekimą</t>
    </r>
    <r>
      <rPr>
        <b/>
        <vertAlign val="superscript"/>
        <sz val="11"/>
        <color theme="1"/>
        <rFont val="Calibri"/>
        <family val="2"/>
        <charset val="186"/>
        <scheme val="minor"/>
      </rPr>
      <t>3</t>
    </r>
  </si>
  <si>
    <t>III etapas ir [nepriskirta]</t>
  </si>
  <si>
    <t>Inter RAO Lietuva AB</t>
  </si>
  <si>
    <t>Panevėžio energija</t>
  </si>
  <si>
    <t>Scener</t>
  </si>
  <si>
    <r>
      <t>ESO</t>
    </r>
    <r>
      <rPr>
        <vertAlign val="superscript"/>
        <sz val="11"/>
        <color theme="1"/>
        <rFont val="Calibri"/>
        <family val="2"/>
        <charset val="186"/>
        <scheme val="minor"/>
      </rPr>
      <t>4</t>
    </r>
  </si>
  <si>
    <t>Grįžusių objektų kiekio pokytis</t>
  </si>
  <si>
    <r>
      <rPr>
        <vertAlign val="superscript"/>
        <sz val="11"/>
        <rFont val="Calibri"/>
        <family val="2"/>
        <charset val="186"/>
        <scheme val="minor"/>
      </rPr>
      <t>1</t>
    </r>
    <r>
      <rPr>
        <sz val="11"/>
        <rFont val="Calibri"/>
        <family val="2"/>
        <charset val="186"/>
        <scheme val="minor"/>
      </rPr>
      <t xml:space="preserve">- </t>
    </r>
    <r>
      <rPr>
        <sz val="11"/>
        <color rgb="FFFF0000"/>
        <rFont val="Calibri"/>
        <family val="2"/>
        <charset val="186"/>
        <scheme val="minor"/>
      </rPr>
      <t>[nepriskirta]</t>
    </r>
    <r>
      <rPr>
        <sz val="11"/>
        <rFont val="Calibri"/>
        <family val="2"/>
        <charset val="186"/>
        <scheme val="minor"/>
      </rPr>
      <t xml:space="preserve"> - visi nauji vartotojai ir iš komecijos grįžę į buitį (kai taikomas gyventojų tarifas). </t>
    </r>
    <r>
      <rPr>
        <sz val="11"/>
        <color rgb="FFFF0000"/>
        <rFont val="Calibri"/>
        <family val="2"/>
        <charset val="186"/>
        <scheme val="minor"/>
      </rPr>
      <t>Iki kiekvieno mėnesio paskutinės dienos objektams priskiriamas 3 etapas, po priskyrimo objektų kiekis sumažėja</t>
    </r>
  </si>
  <si>
    <r>
      <rPr>
        <vertAlign val="superscript"/>
        <sz val="11"/>
        <color rgb="FF000000"/>
        <rFont val="Calibri"/>
      </rPr>
      <t>2</t>
    </r>
    <r>
      <rPr>
        <sz val="11"/>
        <color rgb="FF000000"/>
        <rFont val="Calibri"/>
      </rPr>
      <t>- suplanuotas išėjimas iš VT/GT nuo 2023.05.01</t>
    </r>
  </si>
  <si>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scheme val="minor"/>
      </rPr>
      <t>- Objektai grįžę į VT be suplanuoto išėjimo</t>
    </r>
  </si>
  <si>
    <r>
      <rPr>
        <vertAlign val="superscript"/>
        <sz val="11"/>
        <color theme="1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scheme val="minor"/>
      </rPr>
      <t>- Objektai, kurie iš komercijos grįžo į buitį</t>
    </r>
  </si>
  <si>
    <r>
      <rPr>
        <vertAlign val="superscript"/>
        <sz val="11"/>
        <color theme="1"/>
        <rFont val="Calibri"/>
        <family val="2"/>
        <charset val="186"/>
        <scheme val="minor"/>
      </rPr>
      <t>5</t>
    </r>
    <r>
      <rPr>
        <sz val="11"/>
        <color theme="1"/>
        <rFont val="Calibri"/>
        <family val="2"/>
        <scheme val="minor"/>
      </rPr>
      <t>- Komerciniai vartotojai, kuriems taikomi gyventojų tarifai - duomenys teikiami 1 kartą per mėnesį</t>
    </r>
  </si>
  <si>
    <t>Pasirinkę nepriklausomą elektros energijos tiekėją</t>
  </si>
  <si>
    <t>Iš viso vartotojų etape</t>
  </si>
  <si>
    <t>Nepasirinkę nepriklausomo elektros energijos tiekėjo</t>
  </si>
  <si>
    <t>I etapo vartotojai</t>
  </si>
  <si>
    <t>II etapo vartotojai</t>
  </si>
  <si>
    <t>III etapo vartotojai</t>
  </si>
  <si>
    <t>Nauji vartotojai (nepriskirti etapams)</t>
  </si>
  <si>
    <t>IŠ VISO</t>
  </si>
  <si>
    <t>Proc. nuo visų pasirinkusių I etapo vartotojų</t>
  </si>
  <si>
    <t>Proc. nuo visų pasirinkusių II etapo vartotojų</t>
  </si>
  <si>
    <t>Proc. nuo visų pasirinkusių III etapo vartotojų</t>
  </si>
  <si>
    <t>Proc. nuo visų pasirinkusių nepriskirtų vartotojų</t>
  </si>
  <si>
    <t>Proc. nuo visų pasirinkusių vartotojų</t>
  </si>
  <si>
    <t>Nepriskirta - visi nauji vartotojai ir/ar verslas migruojantys į buitį.</t>
  </si>
  <si>
    <t>Suplanuotas išėjimas pas NT</t>
  </si>
  <si>
    <t>Check:</t>
  </si>
  <si>
    <t xml:space="preserve">                                                                                              2023 m. balandžio mėn. 11 d. duomenys</t>
  </si>
  <si>
    <t>Importuojama dalis į sheetą "Grafikai 04.11" pilkai pažymėta</t>
  </si>
  <si>
    <t>2023 m. balandžio mėn. 11 d.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</si>
</sst>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#,##0\ _€"/>
    <numFmt numFmtId="166" formatCode="0.0%"/>
    <numFmt numFmtId="167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rgb="FF0070C0"/>
      <name val="Calibri"/>
      <family val="2"/>
      <charset val="186"/>
      <scheme val="minor"/>
    </font>
    <font>
      <b/>
      <i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</font>
    <font>
      <sz val="11"/>
      <color rgb="FF000000"/>
      <name val="Calibri"/>
    </font>
    <font>
      <sz val="11"/>
      <color theme="8" tint="-0.249977111117893"/>
      <name val="Calibri"/>
      <family val="2"/>
    </font>
    <font>
      <sz val="11"/>
      <color theme="8" tint="-0.249977111117893"/>
      <name val="Calibri"/>
      <family val="2"/>
      <scheme val="minor"/>
    </font>
    <font>
      <b/>
      <sz val="11"/>
      <color rgb="FF0070C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9" fontId="0" fillId="2" borderId="1" xfId="0" applyNumberFormat="1" applyFill="1" applyBorder="1"/>
    <xf numFmtId="3" fontId="0" fillId="2" borderId="1" xfId="0" applyNumberFormat="1" applyFill="1" applyBorder="1"/>
    <xf numFmtId="0" fontId="0" fillId="3" borderId="1" xfId="0" applyFill="1" applyBorder="1" applyAlignment="1">
      <alignment wrapText="1"/>
    </xf>
    <xf numFmtId="165" fontId="0" fillId="2" borderId="1" xfId="0" applyNumberFormat="1" applyFill="1" applyBorder="1"/>
    <xf numFmtId="10" fontId="0" fillId="2" borderId="1" xfId="0" applyNumberFormat="1" applyFill="1" applyBorder="1"/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166" fontId="4" fillId="0" borderId="1" xfId="1" applyNumberFormat="1" applyFont="1" applyBorder="1"/>
    <xf numFmtId="10" fontId="4" fillId="0" borderId="1" xfId="1" applyNumberFormat="1" applyFont="1" applyBorder="1"/>
    <xf numFmtId="9" fontId="4" fillId="0" borderId="1" xfId="1" applyFont="1" applyBorder="1"/>
    <xf numFmtId="9" fontId="4" fillId="2" borderId="1" xfId="1" applyFont="1" applyFill="1" applyBorder="1"/>
    <xf numFmtId="167" fontId="4" fillId="0" borderId="1" xfId="1" applyNumberFormat="1" applyFont="1" applyBorder="1"/>
    <xf numFmtId="165" fontId="0" fillId="0" borderId="0" xfId="0" applyNumberFormat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3" fontId="0" fillId="4" borderId="1" xfId="0" applyNumberFormat="1" applyFill="1" applyBorder="1"/>
    <xf numFmtId="0" fontId="0" fillId="5" borderId="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/>
    <xf numFmtId="165" fontId="0" fillId="5" borderId="1" xfId="0" applyNumberFormat="1" applyFill="1" applyBorder="1"/>
    <xf numFmtId="165" fontId="4" fillId="5" borderId="1" xfId="0" applyNumberFormat="1" applyFont="1" applyFill="1" applyBorder="1"/>
    <xf numFmtId="0" fontId="0" fillId="5" borderId="1" xfId="0" applyFill="1" applyBorder="1"/>
    <xf numFmtId="3" fontId="7" fillId="4" borderId="1" xfId="0" applyNumberFormat="1" applyFont="1" applyFill="1" applyBorder="1"/>
    <xf numFmtId="3" fontId="8" fillId="0" borderId="0" xfId="0" applyNumberFormat="1" applyFont="1"/>
    <xf numFmtId="3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4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0" xfId="1" applyNumberFormat="1" applyFont="1"/>
    <xf numFmtId="0" fontId="14" fillId="0" borderId="4" xfId="0" applyFont="1" applyBorder="1"/>
    <xf numFmtId="0" fontId="14" fillId="0" borderId="8" xfId="0" applyFont="1" applyBorder="1"/>
    <xf numFmtId="0" fontId="15" fillId="0" borderId="1" xfId="0" applyFont="1" applyBorder="1"/>
    <xf numFmtId="14" fontId="15" fillId="0" borderId="1" xfId="0" applyNumberFormat="1" applyFont="1" applyBorder="1"/>
    <xf numFmtId="0" fontId="18" fillId="0" borderId="0" xfId="0" applyFont="1"/>
    <xf numFmtId="3" fontId="18" fillId="0" borderId="0" xfId="0" applyNumberFormat="1" applyFont="1"/>
    <xf numFmtId="4" fontId="18" fillId="0" borderId="0" xfId="0" applyNumberFormat="1" applyFont="1"/>
    <xf numFmtId="0" fontId="20" fillId="0" borderId="0" xfId="0" applyFont="1"/>
    <xf numFmtId="0" fontId="21" fillId="0" borderId="1" xfId="0" applyFont="1" applyBorder="1"/>
    <xf numFmtId="0" fontId="21" fillId="0" borderId="7" xfId="0" applyFont="1" applyBorder="1"/>
    <xf numFmtId="0" fontId="22" fillId="0" borderId="1" xfId="0" applyFont="1" applyBorder="1"/>
    <xf numFmtId="0" fontId="21" fillId="0" borderId="4" xfId="0" applyFont="1" applyBorder="1"/>
    <xf numFmtId="0" fontId="21" fillId="0" borderId="8" xfId="0" applyFont="1" applyBorder="1"/>
    <xf numFmtId="3" fontId="22" fillId="2" borderId="1" xfId="0" applyNumberFormat="1" applyFont="1" applyFill="1" applyBorder="1"/>
    <xf numFmtId="0" fontId="22" fillId="3" borderId="1" xfId="0" applyFont="1" applyFill="1" applyBorder="1"/>
    <xf numFmtId="0" fontId="16" fillId="0" borderId="0" xfId="0" applyFont="1" applyAlignment="1">
      <alignment horizontal="left"/>
    </xf>
    <xf numFmtId="0" fontId="17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04.11'!$I$3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127296587926508E-3"/>
                  <c:y val="-8.51571929421231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lt-LT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318-4AD7-B021-C4E47DC3B59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04.11'!$I$4</c:f>
              <c:numCache>
                <c:formatCode>#\ ##0\ _€</c:formatCode>
                <c:ptCount val="1"/>
                <c:pt idx="0">
                  <c:v>95048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04.11'!$J$9</c15:f>
                <c15:dlblRangeCache>
                  <c:ptCount val="1"/>
                  <c:pt idx="0">
                    <c:v>97%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318-4AD7-B021-C4E47DC3B59C}"/>
            </c:ext>
          </c:extLst>
        </c:ser>
        <c:ser>
          <c:idx val="1"/>
          <c:order val="1"/>
          <c:tx>
            <c:strRef>
              <c:f>'1. Grafikai 04.11'!$K$3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811405693605025E-16"/>
                  <c:y val="-7.2992700729927001E-2"/>
                </c:manualLayout>
              </c:layout>
              <c:tx>
                <c:rich>
                  <a:bodyPr/>
                  <a:lstStyle/>
                  <a:p>
                    <a:fld id="{6E4D6092-8AD2-45AC-9BC7-0B531B545BF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1AE5BF4-57B2-4D4E-BFD0-35F8CB44AE20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318-4AD7-B021-C4E47DC3B5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04.11'!$K$4</c:f>
              <c:numCache>
                <c:formatCode>#\ ##0\ _€</c:formatCode>
                <c:ptCount val="1"/>
                <c:pt idx="0">
                  <c:v>2628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04.11'!$K$9</c15:f>
                <c15:dlblRangeCache>
                  <c:ptCount val="1"/>
                  <c:pt idx="0">
                    <c:v>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318-4AD7-B021-C4E47DC3B5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4187939209213"/>
          <c:y val="0.15960987270957327"/>
          <c:w val="0.85096308525950382"/>
          <c:h val="0.72647338437534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Grafikai 04.11'!$A$4</c:f>
              <c:strCache>
                <c:ptCount val="1"/>
                <c:pt idx="0">
                  <c:v>I etapo vartotojai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879130B-3860-42B2-B782-693F81E00DDA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7A74BA5-1968-4A9A-A6E0-FD42551EAAF9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C215AE9-6A41-4789-B0E9-C7DE3D6A4B84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7543326-6E82-40E9-9A3C-8F9B282797A0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C335095-5CA7-408C-B796-C0D056D67AAF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D1F7EE9-E3B8-4816-8E40-0CC2E86328D4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04.11'!$B$3:$G$3</c:f>
              <c:strCache>
                <c:ptCount val="6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</c:strCache>
            </c:strRef>
          </c:cat>
          <c:val>
            <c:numRef>
              <c:f>'1. Grafikai 04.11'!$B$4:$G$4</c:f>
              <c:numCache>
                <c:formatCode>#\ ##0\ _€</c:formatCode>
                <c:ptCount val="6"/>
                <c:pt idx="0">
                  <c:v>99</c:v>
                </c:pt>
                <c:pt idx="1">
                  <c:v>388</c:v>
                </c:pt>
                <c:pt idx="2">
                  <c:v>23489</c:v>
                </c:pt>
                <c:pt idx="3">
                  <c:v>15820</c:v>
                </c:pt>
                <c:pt idx="4">
                  <c:v>55213</c:v>
                </c:pt>
                <c:pt idx="5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04.11'!$B$9:$H$9</c15:f>
                <c15:dlblRangeCache>
                  <c:ptCount val="7"/>
                  <c:pt idx="0">
                    <c:v>0,1%</c:v>
                  </c:pt>
                  <c:pt idx="1">
                    <c:v>0,4%</c:v>
                  </c:pt>
                  <c:pt idx="2">
                    <c:v>24,7%</c:v>
                  </c:pt>
                  <c:pt idx="3">
                    <c:v>16,6%</c:v>
                  </c:pt>
                  <c:pt idx="4">
                    <c:v>58,1%</c:v>
                  </c:pt>
                  <c:pt idx="5">
                    <c:v>0,01%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22DF-4577-96FB-7719FF6E4572}"/>
            </c:ext>
          </c:extLst>
        </c:ser>
        <c:ser>
          <c:idx val="1"/>
          <c:order val="1"/>
          <c:tx>
            <c:strRef>
              <c:f>'1. Grafikai 04.11'!$A$5</c:f>
              <c:strCache>
                <c:ptCount val="1"/>
                <c:pt idx="0">
                  <c:v>II etapo vartotojai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A7A2C8F-FF69-490B-8B0C-E7989FCF3DB0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3AFC691-70FE-4ACD-A4E8-D76CFB55BB19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20D8D82-188B-4761-8FBE-9822FCE6FD61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7753879-F735-44F2-9BEE-55389D78E85D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4B939A6-87F5-4DD9-8E55-D71511D6956B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FA48993-7227-4DED-92B8-7526EB10D61E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04.11'!$B$3:$G$3</c:f>
              <c:strCache>
                <c:ptCount val="6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</c:strCache>
            </c:strRef>
          </c:cat>
          <c:val>
            <c:numRef>
              <c:f>'1. Grafikai 04.11'!$B$5:$G$5</c:f>
              <c:numCache>
                <c:formatCode>#\ ##0\ _€</c:formatCode>
                <c:ptCount val="6"/>
                <c:pt idx="0">
                  <c:v>658</c:v>
                </c:pt>
                <c:pt idx="1">
                  <c:v>3902</c:v>
                </c:pt>
                <c:pt idx="2">
                  <c:v>88172</c:v>
                </c:pt>
                <c:pt idx="3">
                  <c:v>73542</c:v>
                </c:pt>
                <c:pt idx="4">
                  <c:v>529702</c:v>
                </c:pt>
                <c:pt idx="5">
                  <c:v>56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04.11'!$B$10:$H$10</c15:f>
                <c15:dlblRangeCache>
                  <c:ptCount val="7"/>
                  <c:pt idx="0">
                    <c:v>0,1%</c:v>
                  </c:pt>
                  <c:pt idx="1">
                    <c:v>0,6%</c:v>
                  </c:pt>
                  <c:pt idx="2">
                    <c:v>12,7%</c:v>
                  </c:pt>
                  <c:pt idx="3">
                    <c:v>10,6%</c:v>
                  </c:pt>
                  <c:pt idx="4">
                    <c:v>76,1%</c:v>
                  </c:pt>
                  <c:pt idx="5">
                    <c:v>0,01%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22DF-4577-96FB-7719FF6E4572}"/>
            </c:ext>
          </c:extLst>
        </c:ser>
        <c:ser>
          <c:idx val="2"/>
          <c:order val="2"/>
          <c:tx>
            <c:strRef>
              <c:f>'1. Grafikai 04.11'!$A$6</c:f>
              <c:strCache>
                <c:ptCount val="1"/>
                <c:pt idx="0">
                  <c:v>III etapo vartotojai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3D097FA-2123-445E-ABBD-C25E428FA073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2DF-4577-96FB-7719FF6E4572}"/>
                </c:ext>
              </c:extLst>
            </c:dLbl>
            <c:dLbl>
              <c:idx val="1"/>
              <c:layout>
                <c:manualLayout>
                  <c:x val="-5.4091167550748723E-17"/>
                  <c:y val="-2.1148036253776436E-2"/>
                </c:manualLayout>
              </c:layout>
              <c:tx>
                <c:rich>
                  <a:bodyPr/>
                  <a:lstStyle/>
                  <a:p>
                    <a:fld id="{4179F10A-8181-4C2C-B7F1-276A63CCC50C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FF9D5D6-8EE1-45EC-BEA8-870487AF7803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98B45AC-C55B-4F37-A0FC-A496B0B503DD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A2E42A7-B9B9-4E79-BFF4-529FA0A81144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5A625A5-DB86-4D69-9356-6A05FFCE048F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04.11'!$B$3:$G$3</c:f>
              <c:strCache>
                <c:ptCount val="6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</c:strCache>
            </c:strRef>
          </c:cat>
          <c:val>
            <c:numRef>
              <c:f>'1. Grafikai 04.11'!$B$6:$G$6</c:f>
              <c:numCache>
                <c:formatCode>#\ ##0\ _€</c:formatCode>
                <c:ptCount val="6"/>
                <c:pt idx="0">
                  <c:v>206</c:v>
                </c:pt>
                <c:pt idx="1">
                  <c:v>1238</c:v>
                </c:pt>
                <c:pt idx="2">
                  <c:v>38835</c:v>
                </c:pt>
                <c:pt idx="3">
                  <c:v>35456</c:v>
                </c:pt>
                <c:pt idx="4">
                  <c:v>333932</c:v>
                </c:pt>
                <c:pt idx="5">
                  <c:v>24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04.11'!$B$11:$H$11</c15:f>
                <c15:dlblRangeCache>
                  <c:ptCount val="7"/>
                  <c:pt idx="0">
                    <c:v>0,1%</c:v>
                  </c:pt>
                  <c:pt idx="1">
                    <c:v>0,3%</c:v>
                  </c:pt>
                  <c:pt idx="2">
                    <c:v>9,5%</c:v>
                  </c:pt>
                  <c:pt idx="3">
                    <c:v>8,6%</c:v>
                  </c:pt>
                  <c:pt idx="4">
                    <c:v>81,3%</c:v>
                  </c:pt>
                  <c:pt idx="5">
                    <c:v>0,006%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22DF-4577-96FB-7719FF6E4572}"/>
            </c:ext>
          </c:extLst>
        </c:ser>
        <c:ser>
          <c:idx val="3"/>
          <c:order val="3"/>
          <c:tx>
            <c:strRef>
              <c:f>'1. Grafikai 04.11'!$A$7</c:f>
              <c:strCache>
                <c:ptCount val="1"/>
                <c:pt idx="0">
                  <c:v>Nauji vartotojai (nepriskirti etapams)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'1. Grafikai 04.11'!$B$3:$G$3</c:f>
              <c:strCache>
                <c:ptCount val="6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</c:strCache>
            </c:strRef>
          </c:cat>
          <c:val>
            <c:numRef>
              <c:f>'1. Grafikai 04.11'!$B$7:$G$7</c:f>
              <c:numCache>
                <c:formatCode>#\ ##0\ _€</c:formatCode>
                <c:ptCount val="6"/>
                <c:pt idx="0">
                  <c:v>2</c:v>
                </c:pt>
                <c:pt idx="1">
                  <c:v>6</c:v>
                </c:pt>
                <c:pt idx="2">
                  <c:v>369</c:v>
                </c:pt>
                <c:pt idx="3">
                  <c:v>167</c:v>
                </c:pt>
                <c:pt idx="4">
                  <c:v>466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2DF-4577-96FB-7719FF6E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63816"/>
        <c:axId val="734064472"/>
      </c:barChart>
      <c:lineChart>
        <c:grouping val="standard"/>
        <c:varyColors val="0"/>
        <c:ser>
          <c:idx val="4"/>
          <c:order val="4"/>
          <c:tx>
            <c:strRef>
              <c:f>'1. Grafikai 04.11'!$A$8</c:f>
              <c:strCache>
                <c:ptCount val="1"/>
                <c:pt idx="0">
                  <c:v>IŠ VISO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2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F9D48B7-D9C1-48C1-AEFF-CE96B097144E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76841A6-C1DC-4129-94B2-ECCEFC0AFD58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B95C01E-A7B6-43A7-8EC7-A786F266C6C7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0831C3D-87AA-4B94-99B9-3AD33E893399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BF9E1DF-7149-4A04-A746-5F20CE41E00C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93310FD-ACE6-41C9-BF0E-7BDADA10EB5D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04.11'!$B$3:$G$3</c:f>
              <c:strCache>
                <c:ptCount val="6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</c:strCache>
            </c:strRef>
          </c:cat>
          <c:val>
            <c:numRef>
              <c:f>'1. Grafikai 04.11'!$B$8:$G$8</c:f>
              <c:numCache>
                <c:formatCode>#\ ##0\ _€</c:formatCode>
                <c:ptCount val="6"/>
                <c:pt idx="0">
                  <c:v>965</c:v>
                </c:pt>
                <c:pt idx="1">
                  <c:v>5534</c:v>
                </c:pt>
                <c:pt idx="2">
                  <c:v>150865</c:v>
                </c:pt>
                <c:pt idx="3">
                  <c:v>124985</c:v>
                </c:pt>
                <c:pt idx="4">
                  <c:v>919313</c:v>
                </c:pt>
                <c:pt idx="5">
                  <c:v>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'1. Grafikai 04.11'!$B$13:$H$13</c15:f>
                <c15:dlblRangeCache>
                  <c:ptCount val="7"/>
                  <c:pt idx="0">
                    <c:v>0,1%</c:v>
                  </c:pt>
                  <c:pt idx="1">
                    <c:v>0,5%</c:v>
                  </c:pt>
                  <c:pt idx="2">
                    <c:v>12,5%</c:v>
                  </c:pt>
                  <c:pt idx="3">
                    <c:v>10,4%</c:v>
                  </c:pt>
                  <c:pt idx="4">
                    <c:v>76,4%</c:v>
                  </c:pt>
                  <c:pt idx="5">
                    <c:v>0,008%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0-22DF-4577-96FB-7719FF6E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816"/>
        <c:axId val="734064472"/>
      </c:lineChart>
      <c:catAx>
        <c:axId val="73406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34064472"/>
        <c:crosses val="autoZero"/>
        <c:auto val="1"/>
        <c:lblAlgn val="ctr"/>
        <c:lblOffset val="100"/>
        <c:noMultiLvlLbl val="0"/>
      </c:catAx>
      <c:valAx>
        <c:axId val="73406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baseline="0"/>
                  <a:t>Objektų skaičius vnt.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4.4918005461010928E-2"/>
              <c:y val="0.29406343472705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#\ ##0\ _€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34063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</a:t>
            </a:r>
            <a:r>
              <a:rPr lang="lt-LT" sz="1200" b="1" baseline="0">
                <a:solidFill>
                  <a:sysClr val="windowText" lastClr="000000"/>
                </a:solidFill>
              </a:rPr>
              <a:t>I</a:t>
            </a:r>
            <a:r>
              <a:rPr lang="en-US" sz="1200" b="1" baseline="0">
                <a:solidFill>
                  <a:sysClr val="windowText" lastClr="000000"/>
                </a:solidFill>
              </a:rPr>
              <a:t>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04.11'!$I$3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68F0D39-FFCF-44E8-AFAB-FFBDD0D8E679}" type="CELLRANGE">
                      <a:rPr lang="lt-LT"/>
                      <a:pPr/>
                      <a:t>[CELLRANGE]</a:t>
                    </a:fld>
                    <a:r>
                      <a:rPr lang="lt-LT" baseline="0"/>
                      <a:t>
</a:t>
                    </a:r>
                    <a:fld id="{587D5F6E-45ED-4E3C-B672-F3E1F227AE59}" type="VALUE">
                      <a:rPr lang="lt-LT" baseline="0"/>
                      <a:pPr/>
                      <a:t>[VALUE]</a:t>
                    </a:fld>
                    <a:endParaRPr lang="lt-LT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503-4F3B-8EF0-BD1AB5427D2F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04.11'!$I$5</c:f>
              <c:numCache>
                <c:formatCode>#\ ##0\ _€</c:formatCode>
                <c:ptCount val="1"/>
                <c:pt idx="0">
                  <c:v>696285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04.11'!$J$10</c15:f>
                <c15:dlblRangeCache>
                  <c:ptCount val="1"/>
                  <c:pt idx="0">
                    <c:v>94%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D503-4F3B-8EF0-BD1AB5427D2F}"/>
            </c:ext>
          </c:extLst>
        </c:ser>
        <c:ser>
          <c:idx val="1"/>
          <c:order val="1"/>
          <c:tx>
            <c:strRef>
              <c:f>'1. Grafikai 04.11'!$K$3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F66BD05-B1DF-4224-BB21-8AC91DC83D99}" type="CELLRANGE">
                      <a:rPr lang="lt-LT"/>
                      <a:pPr/>
                      <a:t>[CELLRANGE]</a:t>
                    </a:fld>
                    <a:r>
                      <a:rPr lang="lt-LT" baseline="0"/>
                      <a:t>
</a:t>
                    </a:r>
                    <a:fld id="{956A1BAA-03D2-4163-8D31-63174E463055}" type="VALUE">
                      <a:rPr lang="lt-LT" baseline="0"/>
                      <a:pPr/>
                      <a:t>[VALUE]</a:t>
                    </a:fld>
                    <a:endParaRPr lang="lt-LT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503-4F3B-8EF0-BD1AB5427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04.11'!$K$5</c:f>
              <c:numCache>
                <c:formatCode>#\ ##0\ _€</c:formatCode>
                <c:ptCount val="1"/>
                <c:pt idx="0">
                  <c:v>42171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04.11'!$K$10</c15:f>
                <c15:dlblRangeCache>
                  <c:ptCount val="1"/>
                  <c:pt idx="0">
                    <c:v>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D503-4F3B-8EF0-BD1AB5427D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928457056075538E-2"/>
          <c:y val="7.8830498159095139E-2"/>
          <c:w val="0.95814307458143078"/>
          <c:h val="0.655048779458996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04.11'!$I$3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="1" baseline="0"/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lt-LT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6DCA4F6-104E-496A-AAC4-236D53F43A0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6EA4A52F-A034-46AC-ACD8-E2A369AC4F8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4A5259B-105B-4BCF-B2CC-3C38BA37306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24DF0A0E-00DE-4954-8DAE-79A6754881D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1D3D8A0-E317-4936-97D8-ABA6962250B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6479D2FF-ED0B-46F9-85D4-38FD22626F7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765ABA8-12C8-46A0-B2AA-9047C67945E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8E56402D-A0F7-49BC-B336-E52D2D77484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A82-4207-920C-3F97DA2DF1A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04.11'!$A$4:$A$8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04.11'!$I$4:$I$8</c:f>
              <c:numCache>
                <c:formatCode>#\ ##0\ _€</c:formatCode>
                <c:ptCount val="5"/>
                <c:pt idx="0">
                  <c:v>95048</c:v>
                </c:pt>
                <c:pt idx="1">
                  <c:v>696285</c:v>
                </c:pt>
                <c:pt idx="2">
                  <c:v>410801</c:v>
                </c:pt>
                <c:pt idx="3">
                  <c:v>1132</c:v>
                </c:pt>
                <c:pt idx="4">
                  <c:v>1203266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04.11'!$J$9:$J$13</c15:f>
                <c15:dlblRangeCache>
                  <c:ptCount val="5"/>
                  <c:pt idx="0">
                    <c:v>97%</c:v>
                  </c:pt>
                  <c:pt idx="1">
                    <c:v>94%</c:v>
                  </c:pt>
                  <c:pt idx="2">
                    <c:v>47%</c:v>
                  </c:pt>
                  <c:pt idx="3">
                    <c:v>41%</c:v>
                  </c:pt>
                  <c:pt idx="4">
                    <c:v>70%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3A82-4207-920C-3F97DA2DF1AC}"/>
            </c:ext>
          </c:extLst>
        </c:ser>
        <c:ser>
          <c:idx val="1"/>
          <c:order val="1"/>
          <c:tx>
            <c:strRef>
              <c:f>'1. Grafikai 04.11'!$K$3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171236-4374-46F3-ACA7-3FE070517CC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86CC73F-84FC-4934-A64C-BFE825BAF5A4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67E860-0DD9-458A-A386-9A3A6F4D43C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CDFD89A-B247-420A-88A1-615000DE2D4C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CFC9ADC-12AA-44BA-969B-1A4CC45D388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88B9BBC-F14F-440E-99D1-AFB5BE417614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42356C3-174E-4E6C-AB5A-0B38908BB61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F3E64A6C-E28D-447F-A350-7CEA0A60782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82D01B9-E6F8-4655-9925-1269FA4B64B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014B0D5-4EDA-4AAC-85D0-B7F1238F9DF8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A82-4207-920C-3F97DA2DF1AC}"/>
                </c:ext>
              </c:extLst>
            </c:dLbl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04.11'!$A$4:$A$8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04.11'!$K$4:$K$8</c:f>
              <c:numCache>
                <c:formatCode>#\ ##0\ _€</c:formatCode>
                <c:ptCount val="5"/>
                <c:pt idx="0">
                  <c:v>2628</c:v>
                </c:pt>
                <c:pt idx="1">
                  <c:v>42171</c:v>
                </c:pt>
                <c:pt idx="2">
                  <c:v>466108</c:v>
                </c:pt>
                <c:pt idx="3">
                  <c:v>1663</c:v>
                </c:pt>
                <c:pt idx="4" formatCode="_-* #\ ##0\ _€_-;\-* #\ ##0\ _€_-;_-* &quot;-&quot;\ _€_-;_-@_-">
                  <c:v>512570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04.11'!$K$9:$K$13</c15:f>
                <c15:dlblRangeCache>
                  <c:ptCount val="5"/>
                  <c:pt idx="0">
                    <c:v>3%</c:v>
                  </c:pt>
                  <c:pt idx="1">
                    <c:v>6%</c:v>
                  </c:pt>
                  <c:pt idx="2">
                    <c:v>53%</c:v>
                  </c:pt>
                  <c:pt idx="3">
                    <c:v>59%</c:v>
                  </c:pt>
                  <c:pt idx="4">
                    <c:v>30%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3A82-4207-920C-3F97DA2DF1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420624</xdr:colOff>
      <xdr:row>67</xdr:row>
      <xdr:rowOff>3048</xdr:rowOff>
    </xdr:from>
    <xdr:to>
      <xdr:col>6</xdr:col>
      <xdr:colOff>332740</xdr:colOff>
      <xdr:row>72</xdr:row>
      <xdr:rowOff>132588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1531704</xdr:colOff>
      <xdr:row>15</xdr:row>
      <xdr:rowOff>71438</xdr:rowOff>
    </xdr:from>
    <xdr:to>
      <xdr:col>8</xdr:col>
      <xdr:colOff>10879</xdr:colOff>
      <xdr:row>38</xdr:row>
      <xdr:rowOff>73184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6D825B-4F98-4313-9EB1-8293FAF2050B}"/>
            </a:ext>
            <a:ext uri="{147F2762-F138-4A5C-976F-8EAC2B608ADB}">
              <a16:predDERef xmlns:a16="http://schemas.microsoft.com/office/drawing/2014/main" pre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438912</xdr:colOff>
      <xdr:row>72</xdr:row>
      <xdr:rowOff>146510</xdr:rowOff>
    </xdr:from>
    <xdr:to>
      <xdr:col>6</xdr:col>
      <xdr:colOff>365297</xdr:colOff>
      <xdr:row>78</xdr:row>
      <xdr:rowOff>93169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A819CE-DDD5-4110-8889-00B442A5C330}"/>
            </a:ext>
            <a:ext uri="{147F2762-F138-4A5C-976F-8EAC2B608ADB}">
              <a16:predDERef xmlns:a16="http://schemas.microsoft.com/office/drawing/2014/main" pred="{D66D825B-4F98-4313-9EB1-8293FAF20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1469080</xdr:colOff>
      <xdr:row>40</xdr:row>
      <xdr:rowOff>25627</xdr:rowOff>
    </xdr:from>
    <xdr:to>
      <xdr:col>8</xdr:col>
      <xdr:colOff>805541</xdr:colOff>
      <xdr:row>61</xdr:row>
      <xdr:rowOff>158566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AFCDDF08-445C-42D8-A8C3-30FB77927401}"/>
            </a:ext>
            <a:ext uri="{147F2762-F138-4A5C-976F-8EAC2B608ADB}">
              <a16:predDERef xmlns:a16="http://schemas.microsoft.com/office/drawing/2014/main" pred="{05A819CE-DDD5-4110-8889-00B442A5C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zamuiskas/AppData/Local/Microsoft/Windows/INetCache/Content.Outlook/9WRU38JK/Dereguliavimo%20rodikliai%202022-12-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4">
          <cell r="G4" t="str">
            <v>Imlitex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FAD8-C7B2-48EE-99A3-BC330E607E45}">
  <sheetPr>
    <pageSetUpPr fitToPage="1"/>
  </sheetPr>
  <dimension ref="A1:R26"/>
  <sheetViews>
    <sheetView zoomScale="70" zoomScaleNormal="70" workbookViewId="0">
      <selection activeCell="B20" sqref="B20:O20"/>
    </sheetView>
  </sheetViews>
  <sheetFormatPr defaultRowHeight="14.5" x14ac:dyDescent="0.35"/>
  <cols>
    <col min="1" max="1" width="26.54296875" customWidth="1"/>
    <col min="2" max="2" width="13.90625" customWidth="1"/>
    <col min="3" max="3" width="18.54296875" bestFit="1" customWidth="1"/>
    <col min="4" max="4" width="14.6328125" bestFit="1" customWidth="1"/>
    <col min="5" max="5" width="16" bestFit="1" customWidth="1"/>
    <col min="6" max="6" width="14" customWidth="1"/>
    <col min="7" max="7" width="13.90625" bestFit="1" customWidth="1"/>
    <col min="8" max="8" width="20" bestFit="1" customWidth="1"/>
    <col min="9" max="9" width="15" bestFit="1" customWidth="1"/>
    <col min="10" max="10" width="9.6328125" customWidth="1"/>
    <col min="11" max="11" width="10" customWidth="1"/>
    <col min="12" max="12" width="18" bestFit="1" customWidth="1"/>
    <col min="13" max="13" width="18" customWidth="1"/>
    <col min="14" max="14" width="15.90625" customWidth="1"/>
    <col min="15" max="15" width="20" customWidth="1"/>
    <col min="16" max="16" width="23.90625" customWidth="1"/>
    <col min="17" max="17" width="14.36328125" bestFit="1" customWidth="1"/>
  </cols>
  <sheetData>
    <row r="1" spans="1:18" x14ac:dyDescent="0.35">
      <c r="A1" s="59" t="s">
        <v>48</v>
      </c>
      <c r="B1" s="59"/>
      <c r="C1" s="59"/>
      <c r="D1" s="58" t="s">
        <v>47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8" x14ac:dyDescent="0.3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s="3" customFormat="1" ht="40.5" customHeight="1" x14ac:dyDescent="0.3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2" t="s">
        <v>11</v>
      </c>
      <c r="L3" s="21" t="s">
        <v>12</v>
      </c>
      <c r="M3" s="4" t="s">
        <v>13</v>
      </c>
      <c r="N3" s="4" t="s">
        <v>14</v>
      </c>
      <c r="O3" s="4" t="s">
        <v>15</v>
      </c>
      <c r="P3" s="8" t="s">
        <v>16</v>
      </c>
    </row>
    <row r="4" spans="1:18" x14ac:dyDescent="0.35">
      <c r="A4" s="20">
        <v>1</v>
      </c>
      <c r="B4" s="51">
        <v>99</v>
      </c>
      <c r="C4" s="53">
        <v>388</v>
      </c>
      <c r="D4" s="53">
        <v>23489</v>
      </c>
      <c r="E4" s="53">
        <v>15820</v>
      </c>
      <c r="F4" s="53">
        <v>55213</v>
      </c>
      <c r="G4" s="54">
        <v>0</v>
      </c>
      <c r="H4" s="53">
        <v>13</v>
      </c>
      <c r="I4" s="43">
        <v>0</v>
      </c>
      <c r="J4" s="43">
        <v>0</v>
      </c>
      <c r="K4" s="31">
        <f>SUM(B4:J4)+P4</f>
        <v>95048</v>
      </c>
      <c r="L4" s="56">
        <v>97676</v>
      </c>
      <c r="M4" s="7">
        <f>L4-K4</f>
        <v>2628</v>
      </c>
      <c r="N4" s="6">
        <f>M4/L4</f>
        <v>2.6905278676440478E-2</v>
      </c>
      <c r="O4" s="6">
        <f>1-N4</f>
        <v>0.97309472132355956</v>
      </c>
      <c r="P4" s="57">
        <v>26</v>
      </c>
      <c r="Q4" s="33"/>
      <c r="R4" s="33"/>
    </row>
    <row r="5" spans="1:18" x14ac:dyDescent="0.35">
      <c r="A5" s="20">
        <v>2</v>
      </c>
      <c r="B5" s="52">
        <v>658</v>
      </c>
      <c r="C5" s="53">
        <v>3902</v>
      </c>
      <c r="D5" s="53">
        <v>88172</v>
      </c>
      <c r="E5" s="53">
        <v>73542</v>
      </c>
      <c r="F5" s="53">
        <v>529702</v>
      </c>
      <c r="G5" s="55">
        <v>0</v>
      </c>
      <c r="H5" s="53">
        <v>56</v>
      </c>
      <c r="I5" s="44">
        <v>0</v>
      </c>
      <c r="J5" s="44">
        <v>0</v>
      </c>
      <c r="K5" s="31">
        <f t="shared" ref="K5:K7" si="0">SUM(B5:J5)+P5</f>
        <v>696285</v>
      </c>
      <c r="L5" s="56">
        <v>738456</v>
      </c>
      <c r="M5" s="7">
        <f t="shared" ref="M5:M8" si="1">L5-K5</f>
        <v>42171</v>
      </c>
      <c r="N5" s="6">
        <f t="shared" ref="N5:N8" si="2">M5/L5</f>
        <v>5.7106990802431021E-2</v>
      </c>
      <c r="O5" s="6">
        <f t="shared" ref="O5:O8" si="3">1-N5</f>
        <v>0.94289300919756902</v>
      </c>
      <c r="P5" s="57">
        <v>253</v>
      </c>
      <c r="Q5" s="33"/>
      <c r="R5" s="33"/>
    </row>
    <row r="6" spans="1:18" x14ac:dyDescent="0.35">
      <c r="A6" s="20">
        <v>3</v>
      </c>
      <c r="B6" s="52">
        <v>206</v>
      </c>
      <c r="C6" s="53">
        <v>1238</v>
      </c>
      <c r="D6" s="53">
        <v>38835</v>
      </c>
      <c r="E6" s="53">
        <v>35456</v>
      </c>
      <c r="F6" s="53">
        <v>333932</v>
      </c>
      <c r="G6" s="55">
        <v>0</v>
      </c>
      <c r="H6" s="53">
        <v>24</v>
      </c>
      <c r="I6" s="44">
        <v>0</v>
      </c>
      <c r="J6" s="44">
        <v>0</v>
      </c>
      <c r="K6" s="31">
        <f t="shared" si="0"/>
        <v>410801</v>
      </c>
      <c r="L6" s="56">
        <v>876909</v>
      </c>
      <c r="M6" s="7">
        <f t="shared" si="1"/>
        <v>466108</v>
      </c>
      <c r="N6" s="6">
        <f t="shared" si="2"/>
        <v>0.53153519920539072</v>
      </c>
      <c r="O6" s="6">
        <f t="shared" si="3"/>
        <v>0.46846480079460928</v>
      </c>
      <c r="P6" s="57">
        <v>1110</v>
      </c>
      <c r="Q6" s="33"/>
      <c r="R6" s="33"/>
    </row>
    <row r="7" spans="1:18" x14ac:dyDescent="0.35">
      <c r="A7" s="20" t="s">
        <v>17</v>
      </c>
      <c r="B7" s="51">
        <v>2</v>
      </c>
      <c r="C7" s="53">
        <v>6</v>
      </c>
      <c r="D7" s="53">
        <v>369</v>
      </c>
      <c r="E7" s="53">
        <v>167</v>
      </c>
      <c r="F7" s="53">
        <v>466</v>
      </c>
      <c r="G7" s="55">
        <v>0</v>
      </c>
      <c r="H7" s="53">
        <v>0</v>
      </c>
      <c r="I7" s="44">
        <v>0</v>
      </c>
      <c r="J7" s="44">
        <v>0</v>
      </c>
      <c r="K7" s="31">
        <f t="shared" si="0"/>
        <v>1132</v>
      </c>
      <c r="L7" s="56">
        <v>2795</v>
      </c>
      <c r="M7" s="7">
        <f t="shared" si="1"/>
        <v>1663</v>
      </c>
      <c r="N7" s="6">
        <f t="shared" si="2"/>
        <v>0.5949910554561717</v>
      </c>
      <c r="O7" s="6">
        <f t="shared" si="3"/>
        <v>0.4050089445438283</v>
      </c>
      <c r="P7" s="57">
        <v>122</v>
      </c>
      <c r="Q7" s="33"/>
      <c r="R7" s="33"/>
    </row>
    <row r="8" spans="1:18" x14ac:dyDescent="0.35">
      <c r="A8" s="20" t="s">
        <v>18</v>
      </c>
      <c r="B8" s="23">
        <f>SUM(B4:B7)</f>
        <v>965</v>
      </c>
      <c r="C8" s="23">
        <f t="shared" ref="C8:K8" si="4">SUM(C4:C7)</f>
        <v>5534</v>
      </c>
      <c r="D8" s="23">
        <f t="shared" si="4"/>
        <v>150865</v>
      </c>
      <c r="E8" s="23">
        <f t="shared" si="4"/>
        <v>124985</v>
      </c>
      <c r="F8" s="23">
        <f t="shared" si="4"/>
        <v>919313</v>
      </c>
      <c r="G8" s="23">
        <f t="shared" si="4"/>
        <v>0</v>
      </c>
      <c r="H8" s="23">
        <f t="shared" si="4"/>
        <v>93</v>
      </c>
      <c r="I8" s="23">
        <f t="shared" si="4"/>
        <v>0</v>
      </c>
      <c r="J8" s="23">
        <f t="shared" si="4"/>
        <v>0</v>
      </c>
      <c r="K8" s="23">
        <f t="shared" si="4"/>
        <v>1203266</v>
      </c>
      <c r="L8" s="23">
        <f>SUM(L4:L7)</f>
        <v>1715836</v>
      </c>
      <c r="M8" s="7">
        <f t="shared" si="1"/>
        <v>512570</v>
      </c>
      <c r="N8" s="6">
        <f t="shared" si="2"/>
        <v>0.29872901605980989</v>
      </c>
      <c r="O8" s="6">
        <f t="shared" si="3"/>
        <v>0.70127098394019005</v>
      </c>
      <c r="P8" s="57">
        <f>SUM(P4:P7)</f>
        <v>1511</v>
      </c>
      <c r="Q8" s="33"/>
      <c r="R8" s="33"/>
    </row>
    <row r="9" spans="1:18" x14ac:dyDescent="0.35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9"/>
      <c r="N9" s="48"/>
      <c r="O9" s="48"/>
      <c r="P9" s="47"/>
    </row>
    <row r="10" spans="1:18" x14ac:dyDescent="0.35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9"/>
      <c r="N10" s="48"/>
      <c r="O10" s="48"/>
      <c r="P10" s="47"/>
    </row>
    <row r="12" spans="1:18" ht="16.5" x14ac:dyDescent="0.35">
      <c r="A12" s="37" t="s">
        <v>19</v>
      </c>
      <c r="C12" s="35"/>
      <c r="K12" s="33"/>
      <c r="L12" s="33"/>
      <c r="M12" s="33"/>
      <c r="P12" s="33"/>
    </row>
    <row r="13" spans="1:18" s="34" customFormat="1" ht="43.5" customHeight="1" x14ac:dyDescent="0.35">
      <c r="A13" s="41" t="s">
        <v>20</v>
      </c>
      <c r="B13" s="39" t="s">
        <v>2</v>
      </c>
      <c r="C13" s="39" t="s">
        <v>3</v>
      </c>
      <c r="D13" s="39" t="s">
        <v>4</v>
      </c>
      <c r="E13" s="39" t="s">
        <v>5</v>
      </c>
      <c r="F13" s="39" t="s">
        <v>6</v>
      </c>
      <c r="G13" s="40" t="s">
        <v>7</v>
      </c>
      <c r="H13" s="40" t="s">
        <v>21</v>
      </c>
      <c r="I13" s="39" t="s">
        <v>8</v>
      </c>
      <c r="J13" s="39" t="s">
        <v>22</v>
      </c>
      <c r="K13" s="39" t="s">
        <v>9</v>
      </c>
      <c r="L13" s="39" t="s">
        <v>23</v>
      </c>
      <c r="M13" s="39" t="s">
        <v>10</v>
      </c>
      <c r="N13" s="39" t="s">
        <v>24</v>
      </c>
      <c r="O13" s="39" t="s">
        <v>11</v>
      </c>
    </row>
    <row r="14" spans="1:18" x14ac:dyDescent="0.35">
      <c r="A14" s="36">
        <v>44993</v>
      </c>
      <c r="B14" s="1">
        <v>24</v>
      </c>
      <c r="C14" s="1">
        <v>292</v>
      </c>
      <c r="D14" s="1">
        <v>2043</v>
      </c>
      <c r="E14" s="1">
        <v>910</v>
      </c>
      <c r="F14" s="1">
        <v>10006</v>
      </c>
      <c r="G14" s="1">
        <v>20</v>
      </c>
      <c r="H14" s="1">
        <v>104</v>
      </c>
      <c r="I14" s="1">
        <v>2</v>
      </c>
      <c r="J14" s="1">
        <v>1</v>
      </c>
      <c r="K14" s="1">
        <v>37365</v>
      </c>
      <c r="L14" s="1">
        <v>1</v>
      </c>
      <c r="M14" s="1">
        <v>163</v>
      </c>
      <c r="N14" s="1">
        <v>2424</v>
      </c>
      <c r="O14" s="1">
        <v>53355</v>
      </c>
    </row>
    <row r="15" spans="1:18" x14ac:dyDescent="0.35">
      <c r="A15" s="36">
        <v>44998</v>
      </c>
      <c r="B15" s="1">
        <v>24</v>
      </c>
      <c r="C15" s="1">
        <v>292</v>
      </c>
      <c r="D15" s="1">
        <v>2044</v>
      </c>
      <c r="E15" s="1">
        <v>908</v>
      </c>
      <c r="F15" s="1">
        <v>10062</v>
      </c>
      <c r="G15" s="1">
        <v>20</v>
      </c>
      <c r="H15" s="1">
        <v>104</v>
      </c>
      <c r="I15" s="1">
        <v>2</v>
      </c>
      <c r="J15" s="1">
        <v>1</v>
      </c>
      <c r="K15" s="1">
        <v>37318</v>
      </c>
      <c r="L15" s="1">
        <v>1</v>
      </c>
      <c r="M15" s="1">
        <v>163</v>
      </c>
      <c r="N15" s="1">
        <v>2433</v>
      </c>
      <c r="O15" s="1">
        <v>53372</v>
      </c>
    </row>
    <row r="16" spans="1:18" x14ac:dyDescent="0.35">
      <c r="A16" s="36">
        <v>45005</v>
      </c>
      <c r="B16" s="1">
        <v>24</v>
      </c>
      <c r="C16" s="1">
        <v>292</v>
      </c>
      <c r="D16" s="1">
        <v>2072</v>
      </c>
      <c r="E16" s="1">
        <v>910</v>
      </c>
      <c r="F16" s="1">
        <v>10087</v>
      </c>
      <c r="G16" s="1">
        <v>20</v>
      </c>
      <c r="H16" s="1">
        <v>104</v>
      </c>
      <c r="I16" s="1">
        <v>2</v>
      </c>
      <c r="J16" s="1">
        <v>1</v>
      </c>
      <c r="K16" s="1">
        <v>37221</v>
      </c>
      <c r="L16" s="1">
        <v>1</v>
      </c>
      <c r="M16" s="1">
        <v>161</v>
      </c>
      <c r="N16" s="1">
        <v>2430</v>
      </c>
      <c r="O16" s="1">
        <v>53325</v>
      </c>
    </row>
    <row r="17" spans="1:15" x14ac:dyDescent="0.35">
      <c r="A17" s="36">
        <v>45012</v>
      </c>
      <c r="B17" s="1">
        <v>24</v>
      </c>
      <c r="C17" s="1">
        <v>288</v>
      </c>
      <c r="D17" s="1">
        <v>2060</v>
      </c>
      <c r="E17" s="1">
        <v>914</v>
      </c>
      <c r="F17" s="1">
        <v>10041</v>
      </c>
      <c r="G17" s="1">
        <v>20</v>
      </c>
      <c r="H17" s="1">
        <v>104</v>
      </c>
      <c r="I17" s="1">
        <v>2</v>
      </c>
      <c r="J17" s="1">
        <v>1</v>
      </c>
      <c r="K17" s="1">
        <v>37084</v>
      </c>
      <c r="L17" s="1">
        <v>1</v>
      </c>
      <c r="M17" s="1">
        <v>161</v>
      </c>
      <c r="N17" s="1">
        <v>2434</v>
      </c>
      <c r="O17" s="1">
        <v>53134</v>
      </c>
    </row>
    <row r="18" spans="1:15" x14ac:dyDescent="0.35">
      <c r="A18" s="46">
        <v>45019</v>
      </c>
      <c r="B18" s="45">
        <v>24</v>
      </c>
      <c r="C18" s="45">
        <v>279</v>
      </c>
      <c r="D18" s="45">
        <v>2078</v>
      </c>
      <c r="E18" s="45">
        <v>930</v>
      </c>
      <c r="F18" s="45">
        <v>10100</v>
      </c>
      <c r="G18" s="45">
        <v>20</v>
      </c>
      <c r="H18" s="45">
        <v>104</v>
      </c>
      <c r="I18" s="45">
        <v>2</v>
      </c>
      <c r="J18" s="45">
        <v>1</v>
      </c>
      <c r="K18" s="45">
        <v>36899</v>
      </c>
      <c r="L18" s="45">
        <v>1</v>
      </c>
      <c r="M18" s="45">
        <v>159</v>
      </c>
      <c r="N18" s="45">
        <v>2427</v>
      </c>
      <c r="O18" s="45">
        <v>53024</v>
      </c>
    </row>
    <row r="19" spans="1:15" x14ac:dyDescent="0.35">
      <c r="A19" s="36">
        <v>45027</v>
      </c>
      <c r="B19" s="1">
        <v>24</v>
      </c>
      <c r="C19" s="1">
        <v>269</v>
      </c>
      <c r="D19" s="1">
        <v>2088</v>
      </c>
      <c r="E19" s="1">
        <v>932</v>
      </c>
      <c r="F19" s="1">
        <v>10082</v>
      </c>
      <c r="G19" s="1">
        <v>22</v>
      </c>
      <c r="H19" s="1">
        <v>104</v>
      </c>
      <c r="I19" s="1">
        <v>2</v>
      </c>
      <c r="J19" s="1">
        <v>1</v>
      </c>
      <c r="K19" s="1">
        <v>36788</v>
      </c>
      <c r="L19" s="1">
        <v>1</v>
      </c>
      <c r="M19" s="1">
        <v>159</v>
      </c>
      <c r="N19" s="1">
        <v>2449</v>
      </c>
      <c r="O19" s="1">
        <f>SUM(B19:N19)</f>
        <v>52921</v>
      </c>
    </row>
    <row r="20" spans="1:15" x14ac:dyDescent="0.35">
      <c r="A20" s="1" t="s">
        <v>25</v>
      </c>
      <c r="B20" s="1">
        <f>B19-B18</f>
        <v>0</v>
      </c>
      <c r="C20" s="1">
        <f t="shared" ref="C20:O20" si="5">C19-C18</f>
        <v>-10</v>
      </c>
      <c r="D20" s="1">
        <f t="shared" si="5"/>
        <v>10</v>
      </c>
      <c r="E20" s="1">
        <f t="shared" si="5"/>
        <v>2</v>
      </c>
      <c r="F20" s="1">
        <f t="shared" si="5"/>
        <v>-18</v>
      </c>
      <c r="G20" s="1">
        <f t="shared" si="5"/>
        <v>2</v>
      </c>
      <c r="H20" s="1">
        <f t="shared" si="5"/>
        <v>0</v>
      </c>
      <c r="I20" s="1">
        <f t="shared" si="5"/>
        <v>0</v>
      </c>
      <c r="J20" s="1">
        <f t="shared" si="5"/>
        <v>0</v>
      </c>
      <c r="K20" s="1">
        <f t="shared" si="5"/>
        <v>-111</v>
      </c>
      <c r="L20" s="1">
        <f t="shared" si="5"/>
        <v>0</v>
      </c>
      <c r="M20" s="1">
        <f t="shared" si="5"/>
        <v>0</v>
      </c>
      <c r="N20" s="1">
        <f t="shared" si="5"/>
        <v>22</v>
      </c>
      <c r="O20" s="1">
        <f t="shared" si="5"/>
        <v>-103</v>
      </c>
    </row>
    <row r="21" spans="1:15" x14ac:dyDescent="0.35">
      <c r="O21" s="42"/>
    </row>
    <row r="22" spans="1:15" ht="16.5" x14ac:dyDescent="0.35">
      <c r="A22" s="60" t="s">
        <v>26</v>
      </c>
      <c r="B22" s="60"/>
      <c r="C22" s="60"/>
      <c r="D22" s="60"/>
      <c r="E22" s="60"/>
      <c r="F22" s="60"/>
      <c r="G22" s="60"/>
      <c r="H22" s="60"/>
      <c r="I22" s="60"/>
    </row>
    <row r="23" spans="1:15" ht="16.5" x14ac:dyDescent="0.35">
      <c r="A23" s="50" t="s">
        <v>27</v>
      </c>
      <c r="O23" s="42"/>
    </row>
    <row r="24" spans="1:15" ht="16.5" x14ac:dyDescent="0.35">
      <c r="A24" s="38" t="s">
        <v>28</v>
      </c>
    </row>
    <row r="25" spans="1:15" ht="16.5" x14ac:dyDescent="0.35">
      <c r="A25" s="38" t="s">
        <v>29</v>
      </c>
    </row>
    <row r="26" spans="1:15" ht="16.5" x14ac:dyDescent="0.35">
      <c r="A26" s="38" t="s">
        <v>30</v>
      </c>
    </row>
  </sheetData>
  <mergeCells count="3">
    <mergeCell ref="D1:P1"/>
    <mergeCell ref="A1:C1"/>
    <mergeCell ref="A22:I22"/>
  </mergeCells>
  <phoneticPr fontId="2" type="noConversion"/>
  <pageMargins left="0.7" right="0.7" top="0.75" bottom="0.75" header="0.3" footer="0.3"/>
  <pageSetup paperSize="9" scale="5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B9D5-D39A-4A70-B789-D842A455975F}">
  <dimension ref="A1:M19"/>
  <sheetViews>
    <sheetView tabSelected="1" topLeftCell="A13" zoomScale="85" zoomScaleNormal="85" workbookViewId="0">
      <selection activeCell="J24" sqref="J24"/>
    </sheetView>
  </sheetViews>
  <sheetFormatPr defaultRowHeight="14.5" x14ac:dyDescent="0.35"/>
  <cols>
    <col min="1" max="1" width="23" customWidth="1"/>
    <col min="2" max="2" width="13" customWidth="1"/>
    <col min="3" max="4" width="15" customWidth="1"/>
    <col min="5" max="5" width="9.90625" customWidth="1"/>
    <col min="6" max="6" width="10.54296875" customWidth="1"/>
    <col min="7" max="7" width="9.36328125" customWidth="1"/>
    <col min="8" max="8" width="12.36328125" customWidth="1"/>
    <col min="9" max="9" width="14.90625" customWidth="1"/>
    <col min="10" max="10" width="15" customWidth="1"/>
    <col min="11" max="11" width="16" customWidth="1"/>
    <col min="12" max="12" width="14.36328125" customWidth="1"/>
    <col min="13" max="13" width="20" customWidth="1"/>
    <col min="14" max="14" width="30" bestFit="1" customWidth="1"/>
    <col min="15" max="15" width="14.36328125" bestFit="1" customWidth="1"/>
  </cols>
  <sheetData>
    <row r="1" spans="1:13" x14ac:dyDescent="0.35">
      <c r="A1" s="61" t="s">
        <v>49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3" x14ac:dyDescent="0.35">
      <c r="A2" s="1"/>
      <c r="B2" s="63"/>
      <c r="C2" s="64"/>
      <c r="D2" s="64"/>
      <c r="E2" s="64"/>
      <c r="F2" s="64"/>
      <c r="G2" s="64"/>
      <c r="H2" s="64"/>
      <c r="I2" s="65"/>
    </row>
    <row r="3" spans="1:13" s="3" customFormat="1" ht="70.5" customHeight="1" x14ac:dyDescent="0.3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8</v>
      </c>
      <c r="H3" s="24" t="str">
        <f>[1]Sheet1!$G$4</f>
        <v>Imlitex</v>
      </c>
      <c r="I3" s="26" t="s">
        <v>31</v>
      </c>
      <c r="J3" s="4" t="s">
        <v>32</v>
      </c>
      <c r="K3" s="4" t="s">
        <v>33</v>
      </c>
      <c r="L3" s="4" t="s">
        <v>14</v>
      </c>
    </row>
    <row r="4" spans="1:13" x14ac:dyDescent="0.35">
      <c r="A4" s="27" t="s">
        <v>34</v>
      </c>
      <c r="B4" s="28">
        <f>'ESO informacija 04.11'!B4</f>
        <v>99</v>
      </c>
      <c r="C4" s="28">
        <f>'ESO informacija 04.11'!C4</f>
        <v>388</v>
      </c>
      <c r="D4" s="28">
        <f>'ESO informacija 04.11'!D4</f>
        <v>23489</v>
      </c>
      <c r="E4" s="28">
        <f>'ESO informacija 04.11'!E4</f>
        <v>15820</v>
      </c>
      <c r="F4" s="28">
        <f>'ESO informacija 04.11'!F4</f>
        <v>55213</v>
      </c>
      <c r="G4" s="28">
        <f>'ESO informacija 04.11'!H4</f>
        <v>13</v>
      </c>
      <c r="H4" s="28">
        <f>'ESO informacija 04.11'!G4</f>
        <v>0</v>
      </c>
      <c r="I4" s="29">
        <f>'ESO informacija 04.11'!K4</f>
        <v>95048</v>
      </c>
      <c r="J4" s="9">
        <f>'ESO informacija 04.11'!L4</f>
        <v>97676</v>
      </c>
      <c r="K4" s="9">
        <f>J4-I4</f>
        <v>2628</v>
      </c>
      <c r="L4" s="10">
        <f>K4/J4</f>
        <v>2.6905278676440478E-2</v>
      </c>
      <c r="M4" s="33"/>
    </row>
    <row r="5" spans="1:13" x14ac:dyDescent="0.35">
      <c r="A5" s="27" t="s">
        <v>35</v>
      </c>
      <c r="B5" s="28">
        <f>'ESO informacija 04.11'!B5</f>
        <v>658</v>
      </c>
      <c r="C5" s="28">
        <f>'ESO informacija 04.11'!C5</f>
        <v>3902</v>
      </c>
      <c r="D5" s="28">
        <f>'ESO informacija 04.11'!D5</f>
        <v>88172</v>
      </c>
      <c r="E5" s="28">
        <f>'ESO informacija 04.11'!E5</f>
        <v>73542</v>
      </c>
      <c r="F5" s="28">
        <f>'ESO informacija 04.11'!F5</f>
        <v>529702</v>
      </c>
      <c r="G5" s="28">
        <f>'ESO informacija 04.11'!H5</f>
        <v>56</v>
      </c>
      <c r="H5" s="28">
        <f>'ESO informacija 04.11'!G5</f>
        <v>0</v>
      </c>
      <c r="I5" s="29">
        <f>'ESO informacija 04.11'!K5</f>
        <v>696285</v>
      </c>
      <c r="J5" s="9">
        <f>'ESO informacija 04.11'!L5</f>
        <v>738456</v>
      </c>
      <c r="K5" s="9">
        <f t="shared" ref="K5:K8" si="0">J5-I5</f>
        <v>42171</v>
      </c>
      <c r="L5" s="10">
        <f t="shared" ref="L5:L7" si="1">K5/J5</f>
        <v>5.7106990802431021E-2</v>
      </c>
    </row>
    <row r="6" spans="1:13" x14ac:dyDescent="0.35">
      <c r="A6" s="27" t="s">
        <v>36</v>
      </c>
      <c r="B6" s="28">
        <f>'ESO informacija 04.11'!B6</f>
        <v>206</v>
      </c>
      <c r="C6" s="28">
        <f>'ESO informacija 04.11'!C6</f>
        <v>1238</v>
      </c>
      <c r="D6" s="28">
        <f>'ESO informacija 04.11'!D6</f>
        <v>38835</v>
      </c>
      <c r="E6" s="28">
        <f>'ESO informacija 04.11'!E6</f>
        <v>35456</v>
      </c>
      <c r="F6" s="28">
        <f>'ESO informacija 04.11'!F6</f>
        <v>333932</v>
      </c>
      <c r="G6" s="28">
        <f>'ESO informacija 04.11'!H6</f>
        <v>24</v>
      </c>
      <c r="H6" s="28">
        <f>'ESO informacija 04.11'!G6</f>
        <v>0</v>
      </c>
      <c r="I6" s="29">
        <f>'ESO informacija 04.11'!K6</f>
        <v>410801</v>
      </c>
      <c r="J6" s="9">
        <f>'ESO informacija 04.11'!L6</f>
        <v>876909</v>
      </c>
      <c r="K6" s="9">
        <f t="shared" si="0"/>
        <v>466108</v>
      </c>
      <c r="L6" s="10">
        <f t="shared" si="1"/>
        <v>0.53153519920539072</v>
      </c>
    </row>
    <row r="7" spans="1:13" x14ac:dyDescent="0.35">
      <c r="A7" s="30" t="s">
        <v>37</v>
      </c>
      <c r="B7" s="28">
        <f>'ESO informacija 04.11'!B7</f>
        <v>2</v>
      </c>
      <c r="C7" s="28">
        <f>'ESO informacija 04.11'!C7</f>
        <v>6</v>
      </c>
      <c r="D7" s="28">
        <f>'ESO informacija 04.11'!D7</f>
        <v>369</v>
      </c>
      <c r="E7" s="28">
        <f>'ESO informacija 04.11'!E7</f>
        <v>167</v>
      </c>
      <c r="F7" s="28">
        <f>'ESO informacija 04.11'!F7</f>
        <v>466</v>
      </c>
      <c r="G7" s="28">
        <f>'ESO informacija 04.11'!H7</f>
        <v>0</v>
      </c>
      <c r="H7" s="28">
        <f>'ESO informacija 04.11'!G7</f>
        <v>0</v>
      </c>
      <c r="I7" s="29">
        <f>'ESO informacija 04.11'!K7</f>
        <v>1132</v>
      </c>
      <c r="J7" s="9">
        <f>'ESO informacija 04.11'!L7</f>
        <v>2795</v>
      </c>
      <c r="K7" s="9">
        <f>J7-I7</f>
        <v>1663</v>
      </c>
      <c r="L7" s="10">
        <f t="shared" si="1"/>
        <v>0.5949910554561717</v>
      </c>
    </row>
    <row r="8" spans="1:13" x14ac:dyDescent="0.35">
      <c r="A8" s="27" t="s">
        <v>38</v>
      </c>
      <c r="B8" s="29">
        <f>SUM(B4:B7)</f>
        <v>965</v>
      </c>
      <c r="C8" s="29">
        <f t="shared" ref="C8:I8" si="2">SUM(C4:C7)</f>
        <v>5534</v>
      </c>
      <c r="D8" s="29">
        <f t="shared" si="2"/>
        <v>150865</v>
      </c>
      <c r="E8" s="29">
        <f t="shared" si="2"/>
        <v>124985</v>
      </c>
      <c r="F8" s="29">
        <f t="shared" si="2"/>
        <v>919313</v>
      </c>
      <c r="G8" s="29">
        <f t="shared" si="2"/>
        <v>93</v>
      </c>
      <c r="H8" s="29">
        <f t="shared" si="2"/>
        <v>0</v>
      </c>
      <c r="I8" s="29">
        <f t="shared" si="2"/>
        <v>1203266</v>
      </c>
      <c r="J8" s="11">
        <f>'ESO informacija 04.11'!L8</f>
        <v>1715836</v>
      </c>
      <c r="K8" s="12">
        <f t="shared" si="0"/>
        <v>512570</v>
      </c>
      <c r="L8" s="13"/>
    </row>
    <row r="9" spans="1:13" ht="43.5" x14ac:dyDescent="0.35">
      <c r="A9" s="2" t="s">
        <v>39</v>
      </c>
      <c r="B9" s="14">
        <f>B4/$I$4</f>
        <v>1.041578991667368E-3</v>
      </c>
      <c r="C9" s="14">
        <f t="shared" ref="C9:H9" si="3">C4/$I$4</f>
        <v>4.0821479673428165E-3</v>
      </c>
      <c r="D9" s="14">
        <f t="shared" si="3"/>
        <v>0.24712776702297787</v>
      </c>
      <c r="E9" s="14">
        <f t="shared" si="3"/>
        <v>0.16644221866846226</v>
      </c>
      <c r="F9" s="14">
        <f t="shared" si="3"/>
        <v>0.5808959683528323</v>
      </c>
      <c r="G9" s="15">
        <f t="shared" si="3"/>
        <v>1.3677299890581601E-4</v>
      </c>
      <c r="H9" s="14">
        <f t="shared" si="3"/>
        <v>0</v>
      </c>
      <c r="I9" s="16"/>
      <c r="J9" s="17">
        <f>I4/J4</f>
        <v>0.97309472132355956</v>
      </c>
      <c r="K9" s="17">
        <f>K4/J4</f>
        <v>2.6905278676440478E-2</v>
      </c>
      <c r="L9" s="13"/>
    </row>
    <row r="10" spans="1:13" ht="43.5" x14ac:dyDescent="0.35">
      <c r="A10" s="2" t="s">
        <v>40</v>
      </c>
      <c r="B10" s="14">
        <f t="shared" ref="B10:H10" si="4">B5/$I$5</f>
        <v>9.4501533136574821E-4</v>
      </c>
      <c r="C10" s="14">
        <f>C5/$I$5</f>
        <v>5.6040270866096501E-3</v>
      </c>
      <c r="D10" s="14">
        <f t="shared" si="4"/>
        <v>0.12663205440301026</v>
      </c>
      <c r="E10" s="14">
        <f t="shared" si="4"/>
        <v>0.10562054331200586</v>
      </c>
      <c r="F10" s="14">
        <f t="shared" si="4"/>
        <v>0.76075457607157992</v>
      </c>
      <c r="G10" s="15">
        <f t="shared" si="4"/>
        <v>8.0426836711978571E-5</v>
      </c>
      <c r="H10" s="14">
        <f t="shared" si="4"/>
        <v>0</v>
      </c>
      <c r="I10" s="16"/>
      <c r="J10" s="17">
        <f>I5/J5</f>
        <v>0.94289300919756902</v>
      </c>
      <c r="K10" s="17">
        <f>K5/J5</f>
        <v>5.7106990802431021E-2</v>
      </c>
      <c r="L10" s="13"/>
    </row>
    <row r="11" spans="1:13" ht="43.5" x14ac:dyDescent="0.35">
      <c r="A11" s="2" t="s">
        <v>41</v>
      </c>
      <c r="B11" s="14">
        <f>B6/$I$6</f>
        <v>5.0145934406196674E-4</v>
      </c>
      <c r="C11" s="14">
        <f t="shared" ref="C11:H11" si="5">C6/$I$6</f>
        <v>3.0136246016927905E-3</v>
      </c>
      <c r="D11" s="14">
        <f t="shared" si="5"/>
        <v>9.4534823430322712E-2</v>
      </c>
      <c r="E11" s="14">
        <f t="shared" si="5"/>
        <v>8.6309429626510156E-2</v>
      </c>
      <c r="F11" s="14">
        <f t="shared" si="5"/>
        <v>0.81288020233641101</v>
      </c>
      <c r="G11" s="18">
        <f t="shared" si="5"/>
        <v>5.8422447851879622E-5</v>
      </c>
      <c r="H11" s="14">
        <f t="shared" si="5"/>
        <v>0</v>
      </c>
      <c r="I11" s="16"/>
      <c r="J11" s="17">
        <f>I6/J6</f>
        <v>0.46846480079460923</v>
      </c>
      <c r="K11" s="17">
        <f>K6/J6</f>
        <v>0.53153519920539072</v>
      </c>
      <c r="L11" s="13"/>
    </row>
    <row r="12" spans="1:13" ht="43.5" x14ac:dyDescent="0.35">
      <c r="A12" s="2" t="s">
        <v>42</v>
      </c>
      <c r="B12" s="14">
        <f>B7/$I$7</f>
        <v>1.7667844522968198E-3</v>
      </c>
      <c r="C12" s="14">
        <f t="shared" ref="C12:H12" si="6">C7/$I$7</f>
        <v>5.3003533568904597E-3</v>
      </c>
      <c r="D12" s="14">
        <f t="shared" si="6"/>
        <v>0.32597173144876324</v>
      </c>
      <c r="E12" s="14">
        <f t="shared" si="6"/>
        <v>0.14752650176678445</v>
      </c>
      <c r="F12" s="14">
        <f t="shared" si="6"/>
        <v>0.41166077738515899</v>
      </c>
      <c r="G12" s="14">
        <f t="shared" si="6"/>
        <v>0</v>
      </c>
      <c r="H12" s="14">
        <f t="shared" si="6"/>
        <v>0</v>
      </c>
      <c r="I12" s="16"/>
      <c r="J12" s="17">
        <f>I7/J7</f>
        <v>0.40500894454382824</v>
      </c>
      <c r="K12" s="17">
        <f>K7/J7</f>
        <v>0.5949910554561717</v>
      </c>
      <c r="L12" s="13"/>
    </row>
    <row r="13" spans="1:13" ht="29" x14ac:dyDescent="0.35">
      <c r="A13" s="2" t="s">
        <v>43</v>
      </c>
      <c r="B13" s="14">
        <f t="shared" ref="B13:H13" si="7">B8/$I$8</f>
        <v>8.0198393372703963E-4</v>
      </c>
      <c r="C13" s="14">
        <f t="shared" si="7"/>
        <v>4.5991493152802458E-3</v>
      </c>
      <c r="D13" s="14">
        <f t="shared" si="7"/>
        <v>0.12537959187744024</v>
      </c>
      <c r="E13" s="14">
        <f t="shared" si="7"/>
        <v>0.10387146316774512</v>
      </c>
      <c r="F13" s="14">
        <f t="shared" si="7"/>
        <v>0.76401477312580923</v>
      </c>
      <c r="G13" s="18">
        <f t="shared" si="7"/>
        <v>7.7289643354004847E-5</v>
      </c>
      <c r="H13" s="14">
        <f t="shared" si="7"/>
        <v>0</v>
      </c>
      <c r="I13" s="16"/>
      <c r="J13" s="17">
        <f>I8/J8</f>
        <v>0.70127098394019005</v>
      </c>
      <c r="K13" s="17">
        <f>K8/J8</f>
        <v>0.29872901605980989</v>
      </c>
      <c r="L13" s="13"/>
    </row>
    <row r="14" spans="1:13" x14ac:dyDescent="0.35">
      <c r="A14" s="5" t="s">
        <v>44</v>
      </c>
    </row>
    <row r="15" spans="1:13" x14ac:dyDescent="0.35">
      <c r="I15" s="19"/>
    </row>
    <row r="16" spans="1:13" x14ac:dyDescent="0.35">
      <c r="I16" s="19"/>
    </row>
    <row r="17" spans="9:9" x14ac:dyDescent="0.35">
      <c r="I17" s="19"/>
    </row>
    <row r="18" spans="9:9" x14ac:dyDescent="0.35">
      <c r="I18" s="19"/>
    </row>
    <row r="19" spans="9:9" x14ac:dyDescent="0.35">
      <c r="I19" s="19"/>
    </row>
  </sheetData>
  <mergeCells count="2">
    <mergeCell ref="A1:L1"/>
    <mergeCell ref="B2:I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DADD-DC9C-4AED-A739-3B83027173BA}">
  <dimension ref="A1:O10"/>
  <sheetViews>
    <sheetView zoomScale="80" zoomScaleNormal="80" workbookViewId="0">
      <selection activeCell="F9" sqref="F9"/>
    </sheetView>
  </sheetViews>
  <sheetFormatPr defaultRowHeight="14.5" x14ac:dyDescent="0.35"/>
  <cols>
    <col min="1" max="1" width="23" bestFit="1" customWidth="1"/>
    <col min="2" max="2" width="13.90625" customWidth="1"/>
    <col min="3" max="3" width="18.54296875" bestFit="1" customWidth="1"/>
    <col min="4" max="4" width="14.6328125" bestFit="1" customWidth="1"/>
    <col min="5" max="5" width="16" bestFit="1" customWidth="1"/>
    <col min="6" max="6" width="14" customWidth="1"/>
    <col min="7" max="7" width="13.90625" bestFit="1" customWidth="1"/>
    <col min="8" max="8" width="20" bestFit="1" customWidth="1"/>
    <col min="9" max="9" width="15" bestFit="1" customWidth="1"/>
    <col min="10" max="10" width="9.6328125" customWidth="1"/>
    <col min="11" max="11" width="10" customWidth="1"/>
    <col min="12" max="12" width="18" bestFit="1" customWidth="1"/>
    <col min="13" max="13" width="18" customWidth="1"/>
    <col min="14" max="14" width="15.90625" customWidth="1"/>
    <col min="15" max="15" width="20" customWidth="1"/>
    <col min="16" max="16" width="14.36328125" bestFit="1" customWidth="1"/>
  </cols>
  <sheetData>
    <row r="1" spans="1:15" x14ac:dyDescent="0.35">
      <c r="A1" s="66" t="s">
        <v>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3" customFormat="1" ht="40.5" customHeight="1" x14ac:dyDescent="0.35">
      <c r="A3" s="2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tr">
        <f>'ESO informacija 04.11'!G3</f>
        <v>Imlitex</v>
      </c>
      <c r="H3" s="24" t="s">
        <v>8</v>
      </c>
      <c r="I3" s="24" t="s">
        <v>45</v>
      </c>
      <c r="J3" s="24"/>
      <c r="K3" s="25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x14ac:dyDescent="0.35">
      <c r="A4" s="1">
        <v>1</v>
      </c>
      <c r="B4" s="20">
        <f>'ESO informacija 04.11'!B4</f>
        <v>99</v>
      </c>
      <c r="C4" s="20">
        <f>'ESO informacija 04.11'!C4</f>
        <v>388</v>
      </c>
      <c r="D4" s="20">
        <f>'ESO informacija 04.11'!D4</f>
        <v>23489</v>
      </c>
      <c r="E4" s="20">
        <f>'ESO informacija 04.11'!E4</f>
        <v>15820</v>
      </c>
      <c r="F4" s="20">
        <f>'ESO informacija 04.11'!F4</f>
        <v>55213</v>
      </c>
      <c r="G4" s="20">
        <f>'ESO informacija 04.11'!G4</f>
        <v>0</v>
      </c>
      <c r="H4" s="20">
        <f>'ESO informacija 04.11'!H4</f>
        <v>13</v>
      </c>
      <c r="I4" s="23">
        <f>'ESO informacija 04.11'!P4</f>
        <v>26</v>
      </c>
      <c r="J4" s="20">
        <f>'ESO informacija 04.11'!J4</f>
        <v>0</v>
      </c>
      <c r="K4" s="20">
        <f>'ESO informacija 04.11'!K4</f>
        <v>95048</v>
      </c>
      <c r="L4" s="7">
        <f>'ESO informacija 04.11'!L4</f>
        <v>97676</v>
      </c>
      <c r="M4" s="7">
        <f>L4-K4</f>
        <v>2628</v>
      </c>
      <c r="N4" s="6">
        <f>M4/L4</f>
        <v>2.6905278676440478E-2</v>
      </c>
      <c r="O4" s="6">
        <f>1-N4</f>
        <v>0.97309472132355956</v>
      </c>
    </row>
    <row r="5" spans="1:15" x14ac:dyDescent="0.35">
      <c r="A5" s="1">
        <v>2</v>
      </c>
      <c r="B5" s="20">
        <f>'ESO informacija 04.11'!B5</f>
        <v>658</v>
      </c>
      <c r="C5" s="20">
        <f>'ESO informacija 04.11'!C5</f>
        <v>3902</v>
      </c>
      <c r="D5" s="20">
        <f>'ESO informacija 04.11'!D5</f>
        <v>88172</v>
      </c>
      <c r="E5" s="20">
        <f>'ESO informacija 04.11'!E5</f>
        <v>73542</v>
      </c>
      <c r="F5" s="20">
        <f>'ESO informacija 04.11'!F5</f>
        <v>529702</v>
      </c>
      <c r="G5" s="20">
        <f>'ESO informacija 04.11'!G5</f>
        <v>0</v>
      </c>
      <c r="H5" s="20">
        <f>'ESO informacija 04.11'!H5</f>
        <v>56</v>
      </c>
      <c r="I5" s="23">
        <f>'ESO informacija 04.11'!P5</f>
        <v>253</v>
      </c>
      <c r="J5" s="20">
        <f>'ESO informacija 04.11'!J5</f>
        <v>0</v>
      </c>
      <c r="K5" s="20">
        <f>'ESO informacija 04.11'!K5</f>
        <v>696285</v>
      </c>
      <c r="L5" s="7">
        <f>'ESO informacija 04.11'!L5</f>
        <v>738456</v>
      </c>
      <c r="M5" s="7">
        <f t="shared" ref="M5:M8" si="0">L5-K5</f>
        <v>42171</v>
      </c>
      <c r="N5" s="6">
        <f t="shared" ref="N5:N8" si="1">M5/L5</f>
        <v>5.7106990802431021E-2</v>
      </c>
      <c r="O5" s="6">
        <f t="shared" ref="O5:O8" si="2">1-N5</f>
        <v>0.94289300919756902</v>
      </c>
    </row>
    <row r="6" spans="1:15" x14ac:dyDescent="0.35">
      <c r="A6" s="1">
        <v>3</v>
      </c>
      <c r="B6" s="20">
        <f>'ESO informacija 04.11'!B6</f>
        <v>206</v>
      </c>
      <c r="C6" s="20">
        <f>'ESO informacija 04.11'!C6</f>
        <v>1238</v>
      </c>
      <c r="D6" s="20">
        <f>'ESO informacija 04.11'!D6</f>
        <v>38835</v>
      </c>
      <c r="E6" s="20">
        <f>'ESO informacija 04.11'!E6</f>
        <v>35456</v>
      </c>
      <c r="F6" s="20">
        <f>'ESO informacija 04.11'!F6</f>
        <v>333932</v>
      </c>
      <c r="G6" s="20">
        <f>'ESO informacija 04.11'!G6</f>
        <v>0</v>
      </c>
      <c r="H6" s="20">
        <f>'ESO informacija 04.11'!H6</f>
        <v>24</v>
      </c>
      <c r="I6" s="23">
        <f>'ESO informacija 04.11'!P6</f>
        <v>1110</v>
      </c>
      <c r="J6" s="20">
        <f>'ESO informacija 04.11'!J6</f>
        <v>0</v>
      </c>
      <c r="K6" s="20">
        <f>'ESO informacija 04.11'!K6</f>
        <v>410801</v>
      </c>
      <c r="L6" s="7">
        <f>'ESO informacija 04.11'!L6</f>
        <v>876909</v>
      </c>
      <c r="M6" s="7">
        <f t="shared" si="0"/>
        <v>466108</v>
      </c>
      <c r="N6" s="6">
        <f t="shared" si="1"/>
        <v>0.53153519920539072</v>
      </c>
      <c r="O6" s="6">
        <f t="shared" si="2"/>
        <v>0.46846480079460928</v>
      </c>
    </row>
    <row r="7" spans="1:15" x14ac:dyDescent="0.35">
      <c r="A7" s="1" t="s">
        <v>17</v>
      </c>
      <c r="B7" s="20">
        <f>'ESO informacija 04.11'!B7</f>
        <v>2</v>
      </c>
      <c r="C7" s="20">
        <f>'ESO informacija 04.11'!C7</f>
        <v>6</v>
      </c>
      <c r="D7" s="20">
        <f>'ESO informacija 04.11'!D7</f>
        <v>369</v>
      </c>
      <c r="E7" s="20">
        <f>'ESO informacija 04.11'!E7</f>
        <v>167</v>
      </c>
      <c r="F7" s="20">
        <f>'ESO informacija 04.11'!F7</f>
        <v>466</v>
      </c>
      <c r="G7" s="20">
        <f>'ESO informacija 04.11'!G7</f>
        <v>0</v>
      </c>
      <c r="H7" s="20">
        <f>'ESO informacija 04.11'!H7</f>
        <v>0</v>
      </c>
      <c r="I7" s="23">
        <f>'ESO informacija 04.11'!P7</f>
        <v>122</v>
      </c>
      <c r="J7" s="20">
        <f>'ESO informacija 04.11'!J7</f>
        <v>0</v>
      </c>
      <c r="K7" s="20">
        <f>'ESO informacija 04.11'!K7</f>
        <v>1132</v>
      </c>
      <c r="L7" s="7">
        <f>'ESO informacija 04.11'!L7</f>
        <v>2795</v>
      </c>
      <c r="M7" s="7">
        <f>L7-K7</f>
        <v>1663</v>
      </c>
      <c r="N7" s="6">
        <f>M7/L7</f>
        <v>0.5949910554561717</v>
      </c>
      <c r="O7" s="6">
        <f>1-N7</f>
        <v>0.4050089445438283</v>
      </c>
    </row>
    <row r="8" spans="1:15" x14ac:dyDescent="0.35">
      <c r="A8" s="1" t="s">
        <v>18</v>
      </c>
      <c r="B8" s="23">
        <f>SUM(B4:B7)</f>
        <v>965</v>
      </c>
      <c r="C8" s="23">
        <f t="shared" ref="C8:J8" si="3">SUM(C4:C7)</f>
        <v>5534</v>
      </c>
      <c r="D8" s="23">
        <f t="shared" si="3"/>
        <v>150865</v>
      </c>
      <c r="E8" s="23">
        <f t="shared" si="3"/>
        <v>124985</v>
      </c>
      <c r="F8" s="23">
        <f t="shared" si="3"/>
        <v>919313</v>
      </c>
      <c r="G8" s="23">
        <f t="shared" si="3"/>
        <v>0</v>
      </c>
      <c r="H8" s="23">
        <f t="shared" si="3"/>
        <v>93</v>
      </c>
      <c r="I8" s="23">
        <f t="shared" si="3"/>
        <v>1511</v>
      </c>
      <c r="J8" s="23">
        <f t="shared" si="3"/>
        <v>0</v>
      </c>
      <c r="K8" s="23">
        <f>SUM(B8:J8)</f>
        <v>1203266</v>
      </c>
      <c r="L8" s="7">
        <f>SUM(L4:L7)</f>
        <v>1715836</v>
      </c>
      <c r="M8" s="7">
        <f t="shared" si="0"/>
        <v>512570</v>
      </c>
      <c r="N8" s="6">
        <f t="shared" si="1"/>
        <v>0.29872901605980989</v>
      </c>
      <c r="O8" s="6">
        <f t="shared" si="2"/>
        <v>0.70127098394019005</v>
      </c>
    </row>
    <row r="10" spans="1:15" x14ac:dyDescent="0.35">
      <c r="A10" t="s">
        <v>46</v>
      </c>
      <c r="B10" s="32">
        <f>B8-'ESO informacija 04.11'!B8</f>
        <v>0</v>
      </c>
      <c r="C10" s="32">
        <f>C8-'ESO informacija 04.11'!C8</f>
        <v>0</v>
      </c>
      <c r="D10" s="32">
        <f>D8-'ESO informacija 04.11'!D8</f>
        <v>0</v>
      </c>
      <c r="E10" s="32">
        <f>E8-'ESO informacija 04.11'!E8</f>
        <v>0</v>
      </c>
      <c r="F10" s="32">
        <f>F8-'ESO informacija 04.11'!F8</f>
        <v>0</v>
      </c>
      <c r="G10" s="32">
        <f>G8-'ESO informacija 04.11'!G8</f>
        <v>0</v>
      </c>
      <c r="H10" s="32">
        <f>H8-'ESO informacija 04.11'!H8</f>
        <v>0</v>
      </c>
      <c r="I10" s="32">
        <f>I8-'ESO informacija 04.11'!I8-'ESO informacija 04.11'!P8</f>
        <v>0</v>
      </c>
      <c r="J10" s="32">
        <f>J8-'ESO informacija 04.11'!J8</f>
        <v>0</v>
      </c>
      <c r="K10" s="32">
        <f>K8-'ESO informacija 04.11'!K8</f>
        <v>0</v>
      </c>
      <c r="L10" s="32">
        <f>L8-'ESO informacija 04.11'!L8</f>
        <v>0</v>
      </c>
      <c r="M10" s="32">
        <f>M8-'ESO informacija 04.11'!M8</f>
        <v>0</v>
      </c>
    </row>
  </sheetData>
  <mergeCells count="1">
    <mergeCell ref="A1:N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CB496B0C076984283272B1C06F9FFD5" ma:contentTypeVersion="1" ma:contentTypeDescription="Kurkite naują dokumentą." ma:contentTypeScope="" ma:versionID="12f3573081778c726d58c8d2be673809">
  <xsd:schema xmlns:xsd="http://www.w3.org/2001/XMLSchema" xmlns:xs="http://www.w3.org/2001/XMLSchema" xmlns:p="http://schemas.microsoft.com/office/2006/metadata/properties" xmlns:ns2="e8ad8025-1eb2-494f-b36d-1013a19dfede" targetNamespace="http://schemas.microsoft.com/office/2006/metadata/properties" ma:root="true" ma:fieldsID="3f56b2765a7b4bb6a831665d10b98698" ns2:_="">
    <xsd:import namespace="e8ad8025-1eb2-494f-b36d-1013a19dfed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8025-1eb2-494f-b36d-1013a19df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04942B-67B7-4F18-924B-076719A3EF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F0AA9F-310D-4C20-8E0E-20958B26F831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0cd3c6b2-0c94-4514-a258-436dcc95bfc8"/>
    <ds:schemaRef ds:uri="b4e5c526-2a0f-47d3-8da2-7a4c66b168aa"/>
  </ds:schemaRefs>
</ds:datastoreItem>
</file>

<file path=customXml/itemProps3.xml><?xml version="1.0" encoding="utf-8"?>
<ds:datastoreItem xmlns:ds="http://schemas.openxmlformats.org/officeDocument/2006/customXml" ds:itemID="{A5FBD592-1EA3-41D5-A0B8-FB01D4035A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ESO informacija 04.11</vt:lpstr>
      <vt:lpstr>1. Grafikai 04.11</vt:lpstr>
      <vt:lpstr>2. Tinklapiui 04.11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Livijus Aleksovas</dc:creator>
  <cp:keywords/>
  <dc:description/>
  <cp:lastModifiedBy>Aurelija Maciūtė</cp:lastModifiedBy>
  <cp:revision/>
  <dcterms:created xsi:type="dcterms:W3CDTF">2015-06-05T18:17:20Z</dcterms:created>
  <dcterms:modified xsi:type="dcterms:W3CDTF">2023-04-13T06:58:40Z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Audrius.Buivydas@eso.lt</vt:lpwstr>
  </property>
  <property fmtid="{D5CDD505-2E9C-101B-9397-08002B2CF9AE}" pid="5" name="MSIP_Label_320c693d-44b7-4e16-b3dd-4fcd87401cf5_SetDate">
    <vt:lpwstr>2020-11-10T12:12:42.6939376Z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a79f3582-0e0e-4596-b880-ab1ba8f4bb45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2021-09-15T05:16:35Z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a79f3582-0e0e-4596-b880-ab1ba8f4bb45</vt:lpwstr>
  </property>
  <property fmtid="{D5CDD505-2E9C-101B-9397-08002B2CF9AE}" pid="16" name="MSIP_Label_190751af-2442-49a7-b7b9-9f0bcce858c9_ContentBits">
    <vt:lpwstr>0</vt:lpwstr>
  </property>
  <property fmtid="{D5CDD505-2E9C-101B-9397-08002B2CF9AE}" pid="17" name="ContentTypeId">
    <vt:lpwstr>0x0101008CB496B0C076984283272B1C06F9FFD5</vt:lpwstr>
  </property>
</Properties>
</file>