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vkekk-my.sharepoint.com/personal/anastasija_skuncikaite_vert_lt/Documents/Elektros skyriaus darbai ir klausimai/6. Tiekimo rinkos liberalizacija/2023/"/>
    </mc:Choice>
  </mc:AlternateContent>
  <xr:revisionPtr revIDLastSave="11" documentId="8_{7625B0A9-5833-43B3-BB5D-2DEA7E895FB2}" xr6:coauthVersionLast="47" xr6:coauthVersionMax="47" xr10:uidLastSave="{2867D724-BCDD-4959-8F65-8F2F8D1F2273}"/>
  <bookViews>
    <workbookView xWindow="-110" yWindow="-110" windowWidth="19420" windowHeight="10300" xr2:uid="{00000000-000D-0000-FFFF-FFFF00000000}"/>
  </bookViews>
  <sheets>
    <sheet name="ESO informacija 03.13" sheetId="7" r:id="rId1"/>
    <sheet name="1. Grafikai 03.13" sheetId="8" r:id="rId2"/>
    <sheet name="2. Tinklapiui 03.13" sheetId="9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8" l="1"/>
  <c r="H6" i="8"/>
  <c r="H7" i="8"/>
  <c r="H4" i="8"/>
  <c r="I4" i="9" l="1"/>
  <c r="I5" i="9"/>
  <c r="I6" i="9"/>
  <c r="I7" i="9"/>
  <c r="G3" i="9"/>
  <c r="H3" i="8"/>
  <c r="K5" i="7"/>
  <c r="K6" i="7"/>
  <c r="K7" i="7"/>
  <c r="K4" i="7"/>
  <c r="J4" i="8"/>
  <c r="L8" i="7"/>
  <c r="J7" i="8"/>
  <c r="J6" i="8"/>
  <c r="J5" i="8"/>
  <c r="B4" i="8"/>
  <c r="C4" i="8"/>
  <c r="D4" i="8"/>
  <c r="E4" i="8"/>
  <c r="F4" i="8"/>
  <c r="G4" i="8"/>
  <c r="B5" i="8"/>
  <c r="C5" i="8"/>
  <c r="D5" i="8"/>
  <c r="E5" i="8"/>
  <c r="F5" i="8"/>
  <c r="G5" i="8"/>
  <c r="B6" i="8"/>
  <c r="C6" i="8"/>
  <c r="D6" i="8"/>
  <c r="E6" i="8"/>
  <c r="F6" i="8"/>
  <c r="G6" i="8"/>
  <c r="B7" i="8"/>
  <c r="C7" i="8"/>
  <c r="D7" i="8"/>
  <c r="E7" i="8"/>
  <c r="F7" i="8"/>
  <c r="G7" i="8"/>
  <c r="L5" i="9"/>
  <c r="L6" i="9"/>
  <c r="L7" i="9"/>
  <c r="L4" i="9"/>
  <c r="G8" i="8" l="1"/>
  <c r="F8" i="8"/>
  <c r="C8" i="8"/>
  <c r="E8" i="8"/>
  <c r="D8" i="8"/>
  <c r="B8" i="8"/>
  <c r="H8" i="8"/>
  <c r="C4" i="9"/>
  <c r="D4" i="9"/>
  <c r="E4" i="9"/>
  <c r="F4" i="9"/>
  <c r="G4" i="9"/>
  <c r="H4" i="9"/>
  <c r="J4" i="9"/>
  <c r="C5" i="9"/>
  <c r="D5" i="9"/>
  <c r="E5" i="9"/>
  <c r="F5" i="9"/>
  <c r="G5" i="9"/>
  <c r="H5" i="9"/>
  <c r="J5" i="9"/>
  <c r="C6" i="9"/>
  <c r="D6" i="9"/>
  <c r="E6" i="9"/>
  <c r="F6" i="9"/>
  <c r="G6" i="9"/>
  <c r="H6" i="9"/>
  <c r="J6" i="9"/>
  <c r="C7" i="9"/>
  <c r="D7" i="9"/>
  <c r="E7" i="9"/>
  <c r="F7" i="9"/>
  <c r="G7" i="9"/>
  <c r="H7" i="9"/>
  <c r="J7" i="9"/>
  <c r="B5" i="9"/>
  <c r="B6" i="9"/>
  <c r="B7" i="9"/>
  <c r="B4" i="9"/>
  <c r="L8" i="9"/>
  <c r="L10" i="9" s="1"/>
  <c r="G8" i="9" l="1"/>
  <c r="F8" i="9"/>
  <c r="B8" i="9"/>
  <c r="J8" i="9"/>
  <c r="H8" i="9"/>
  <c r="I8" i="9"/>
  <c r="D8" i="9"/>
  <c r="C8" i="9"/>
  <c r="E8" i="9"/>
  <c r="K8" i="9" l="1"/>
  <c r="M8" i="9" s="1"/>
  <c r="I4" i="8"/>
  <c r="I6" i="8"/>
  <c r="I7" i="8"/>
  <c r="N8" i="9" l="1"/>
  <c r="O8" i="9" s="1"/>
  <c r="I5" i="8"/>
  <c r="H10" i="8" s="1"/>
  <c r="K8" i="7"/>
  <c r="B12" i="8"/>
  <c r="C12" i="8"/>
  <c r="D12" i="8"/>
  <c r="E12" i="8"/>
  <c r="F12" i="8"/>
  <c r="G12" i="8"/>
  <c r="H12" i="8"/>
  <c r="J12" i="8"/>
  <c r="K7" i="8"/>
  <c r="B11" i="8"/>
  <c r="C11" i="8"/>
  <c r="D11" i="8"/>
  <c r="E11" i="8"/>
  <c r="F11" i="8"/>
  <c r="G11" i="8"/>
  <c r="H11" i="8"/>
  <c r="J11" i="8"/>
  <c r="K6" i="8"/>
  <c r="K4" i="8"/>
  <c r="B9" i="8"/>
  <c r="C9" i="8"/>
  <c r="D9" i="8"/>
  <c r="E9" i="8"/>
  <c r="F9" i="8"/>
  <c r="G9" i="8"/>
  <c r="H9" i="8"/>
  <c r="J9" i="8"/>
  <c r="K4" i="9"/>
  <c r="M4" i="9" s="1"/>
  <c r="N4" i="9" s="1"/>
  <c r="O4" i="9" s="1"/>
  <c r="M4" i="7"/>
  <c r="K7" i="9"/>
  <c r="M7" i="9" s="1"/>
  <c r="N7" i="9" s="1"/>
  <c r="O7" i="9" s="1"/>
  <c r="K6" i="9"/>
  <c r="M6" i="9" s="1"/>
  <c r="N6" i="9" s="1"/>
  <c r="O6" i="9" s="1"/>
  <c r="K5" i="9"/>
  <c r="M5" i="9" s="1"/>
  <c r="N5" i="9" s="1"/>
  <c r="O5" i="9" s="1"/>
  <c r="J8" i="7"/>
  <c r="J10" i="9" s="1"/>
  <c r="N4" i="7" l="1"/>
  <c r="F10" i="8"/>
  <c r="E10" i="8"/>
  <c r="K5" i="8"/>
  <c r="L5" i="8" s="1"/>
  <c r="J10" i="8"/>
  <c r="C10" i="8"/>
  <c r="B10" i="8"/>
  <c r="I8" i="8"/>
  <c r="B13" i="8" s="1"/>
  <c r="G10" i="8"/>
  <c r="D10" i="8"/>
  <c r="L4" i="8"/>
  <c r="K9" i="8"/>
  <c r="K11" i="8"/>
  <c r="L6" i="8"/>
  <c r="K12" i="8"/>
  <c r="L7" i="8"/>
  <c r="H8" i="7"/>
  <c r="H10" i="9" s="1"/>
  <c r="D13" i="8" l="1"/>
  <c r="K10" i="8"/>
  <c r="E13" i="8"/>
  <c r="C13" i="8"/>
  <c r="G13" i="8"/>
  <c r="H13" i="8"/>
  <c r="F13" i="8"/>
  <c r="B8" i="7"/>
  <c r="B10" i="9" s="1"/>
  <c r="C8" i="7"/>
  <c r="C10" i="9" s="1"/>
  <c r="D8" i="7"/>
  <c r="D10" i="9" s="1"/>
  <c r="E8" i="7"/>
  <c r="E10" i="9" s="1"/>
  <c r="F8" i="7"/>
  <c r="F10" i="9" s="1"/>
  <c r="G8" i="7"/>
  <c r="G10" i="9" s="1"/>
  <c r="I8" i="7"/>
  <c r="I10" i="9" s="1"/>
  <c r="M5" i="7" l="1"/>
  <c r="M6" i="7"/>
  <c r="N6" i="7" s="1"/>
  <c r="O6" i="7" s="1"/>
  <c r="M7" i="7"/>
  <c r="N7" i="7" s="1"/>
  <c r="O7" i="7" s="1"/>
  <c r="J8" i="8"/>
  <c r="N5" i="7" l="1"/>
  <c r="O5" i="7" s="1"/>
  <c r="M10" i="7"/>
  <c r="K8" i="8"/>
  <c r="K13" i="8" s="1"/>
  <c r="J13" i="8"/>
  <c r="K10" i="9"/>
  <c r="M8" i="7"/>
  <c r="N8" i="7" l="1"/>
  <c r="O8" i="7" s="1"/>
  <c r="M10" i="9"/>
  <c r="O4" i="7"/>
</calcChain>
</file>

<file path=xl/sharedStrings.xml><?xml version="1.0" encoding="utf-8"?>
<sst xmlns="http://schemas.openxmlformats.org/spreadsheetml/2006/main" count="84" uniqueCount="50">
  <si>
    <t>Pasirinko_NT</t>
  </si>
  <si>
    <t>Etapas</t>
  </si>
  <si>
    <t>Birštono Elektra MB</t>
  </si>
  <si>
    <t>EGTO ENERGIJA</t>
  </si>
  <si>
    <t>Elektrum Lietuva</t>
  </si>
  <si>
    <t>Enefit</t>
  </si>
  <si>
    <t>Ignitis</t>
  </si>
  <si>
    <t>Imlitex</t>
  </si>
  <si>
    <t>Kauno termofikacijos elektrinė</t>
  </si>
  <si>
    <t>Perlas energija</t>
  </si>
  <si>
    <t>Vilniaus elektra</t>
  </si>
  <si>
    <t>Suma</t>
  </si>
  <si>
    <t>Viso objektų etape</t>
  </si>
  <si>
    <t>Nepasirinkusių objektų etape</t>
  </si>
  <si>
    <t>Proc. nepasirinkusių</t>
  </si>
  <si>
    <t>Proc. pasirinkusių</t>
  </si>
  <si>
    <t>Suplanuotas išėjimas pas NT (kol kas tiekimas iš VT/GT)2</t>
  </si>
  <si>
    <t>[nepriskirta]</t>
  </si>
  <si>
    <t>Grand Total</t>
  </si>
  <si>
    <r>
      <t>Grįžo į visuomeninį tiekimą</t>
    </r>
    <r>
      <rPr>
        <b/>
        <vertAlign val="superscript"/>
        <sz val="11"/>
        <color theme="1"/>
        <rFont val="Calibri"/>
        <family val="2"/>
        <charset val="186"/>
        <scheme val="minor"/>
      </rPr>
      <t>3</t>
    </r>
  </si>
  <si>
    <t>III etapas ir [nepriskirta]</t>
  </si>
  <si>
    <t>Inter RAO Lietuva AB</t>
  </si>
  <si>
    <t>Panevėžio energija</t>
  </si>
  <si>
    <t>Scener</t>
  </si>
  <si>
    <r>
      <t>ESO</t>
    </r>
    <r>
      <rPr>
        <vertAlign val="superscript"/>
        <sz val="11"/>
        <color theme="1"/>
        <rFont val="Calibri"/>
        <family val="2"/>
        <charset val="186"/>
        <scheme val="minor"/>
      </rPr>
      <t>4</t>
    </r>
  </si>
  <si>
    <t>Grįžusių objektų kiekio pokytis</t>
  </si>
  <si>
    <r>
      <rPr>
        <vertAlign val="superscript"/>
        <sz val="11"/>
        <rFont val="Calibri"/>
        <family val="2"/>
        <charset val="186"/>
        <scheme val="minor"/>
      </rPr>
      <t>1</t>
    </r>
    <r>
      <rPr>
        <sz val="11"/>
        <rFont val="Calibri"/>
        <family val="2"/>
        <charset val="186"/>
        <scheme val="minor"/>
      </rPr>
      <t xml:space="preserve">- </t>
    </r>
    <r>
      <rPr>
        <sz val="11"/>
        <color rgb="FFFF0000"/>
        <rFont val="Calibri"/>
        <family val="2"/>
        <charset val="186"/>
        <scheme val="minor"/>
      </rPr>
      <t>[nepriskirta]</t>
    </r>
    <r>
      <rPr>
        <sz val="11"/>
        <rFont val="Calibri"/>
        <family val="2"/>
        <charset val="186"/>
        <scheme val="minor"/>
      </rPr>
      <t xml:space="preserve"> - visi nauji vartotojai ir iš komecijos grįžę į buitį (kai taikomas gyventojų tarifas). </t>
    </r>
    <r>
      <rPr>
        <sz val="11"/>
        <color rgb="FFFF0000"/>
        <rFont val="Calibri"/>
        <family val="2"/>
        <charset val="186"/>
        <scheme val="minor"/>
      </rPr>
      <t>Iki kiekvieno mėnesio paskutinės dienos objektams priskiriamas 3 etapas, po priskyrimo objektų kiekis sumažėja</t>
    </r>
  </si>
  <si>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scheme val="minor"/>
      </rPr>
      <t>- Objektai grįžę į VT be suplanuoto išėjimo</t>
    </r>
  </si>
  <si>
    <r>
      <rPr>
        <vertAlign val="superscript"/>
        <sz val="11"/>
        <color theme="1"/>
        <rFont val="Calibri"/>
        <family val="2"/>
        <charset val="186"/>
        <scheme val="minor"/>
      </rPr>
      <t>4</t>
    </r>
    <r>
      <rPr>
        <sz val="11"/>
        <color theme="1"/>
        <rFont val="Calibri"/>
        <family val="2"/>
        <scheme val="minor"/>
      </rPr>
      <t>- Objektai, kurie iš komercijos grįžo į buitį</t>
    </r>
  </si>
  <si>
    <r>
      <rPr>
        <vertAlign val="superscript"/>
        <sz val="11"/>
        <color theme="1"/>
        <rFont val="Calibri"/>
        <family val="2"/>
        <charset val="186"/>
        <scheme val="minor"/>
      </rPr>
      <t>5</t>
    </r>
    <r>
      <rPr>
        <sz val="11"/>
        <color theme="1"/>
        <rFont val="Calibri"/>
        <family val="2"/>
        <scheme val="minor"/>
      </rPr>
      <t>- Komerciniai vartotojai, kuriems taikomi gyventojų tarifai - duomenys teikiami 1 kartą per mėnesį</t>
    </r>
  </si>
  <si>
    <t>Pasirinkę nepriklausomą elektros energijos tiekėją</t>
  </si>
  <si>
    <t>Iš viso vartotojų etape</t>
  </si>
  <si>
    <t>Nepasirinkę nepriklausomo elektros energijos tiekėjo</t>
  </si>
  <si>
    <t>I etapo vartotojai</t>
  </si>
  <si>
    <t>II etapo vartotojai</t>
  </si>
  <si>
    <t>III etapo vartotojai</t>
  </si>
  <si>
    <t>Nauji vartotojai (nepriskirti etapams)</t>
  </si>
  <si>
    <t>IŠ VISO</t>
  </si>
  <si>
    <t>Proc. nuo visų pasirinkusių I etapo vartotojų</t>
  </si>
  <si>
    <t>Proc. nuo visų pasirinkusių II etapo vartotojų</t>
  </si>
  <si>
    <t>Proc. nuo visų pasirinkusių III etapo vartotojų</t>
  </si>
  <si>
    <t>Proc. nuo visų pasirinkusių nepriskirtų vartotojų</t>
  </si>
  <si>
    <t>Proc. nuo visų pasirinkusių vartotojų</t>
  </si>
  <si>
    <t>Nepriskirta - visi nauji vartotojai ir/ar verslas migrtuojantys į buitį.</t>
  </si>
  <si>
    <t>Suplanuotas išėjimas pas NT</t>
  </si>
  <si>
    <t>Check:</t>
  </si>
  <si>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scheme val="minor"/>
      </rPr>
      <t>- suplanuotas išėjimas iš VT/GT nuo 2023.04.01</t>
    </r>
  </si>
  <si>
    <t>Importuojama dalis į sheetą "Grafikai 03.13" pilkai pažymėta</t>
  </si>
  <si>
    <t xml:space="preserve">                                                                                              2023 m. kovo mėn. 13 d. duomenys</t>
  </si>
  <si>
    <t>2023 m. kovo mėn. 13 d.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</si>
</sst>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#,##0\ _€"/>
    <numFmt numFmtId="166" formatCode="0.0%"/>
    <numFmt numFmtId="167" formatCode="0.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5B9BD5"/>
      <name val="Calibri"/>
      <family val="2"/>
      <scheme val="minor"/>
    </font>
    <font>
      <sz val="11"/>
      <color rgb="FF4472C4"/>
      <name val="Calibri"/>
      <family val="2"/>
    </font>
    <font>
      <vertAlign val="superscript"/>
      <sz val="11"/>
      <color theme="1"/>
      <name val="Calibri"/>
      <family val="2"/>
      <charset val="186"/>
      <scheme val="minor"/>
    </font>
    <font>
      <vertAlign val="superscript"/>
      <sz val="1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3" fillId="0" borderId="0" xfId="0" applyFont="1"/>
    <xf numFmtId="9" fontId="0" fillId="2" borderId="1" xfId="0" applyNumberFormat="1" applyFill="1" applyBorder="1"/>
    <xf numFmtId="3" fontId="0" fillId="2" borderId="1" xfId="0" applyNumberFormat="1" applyFill="1" applyBorder="1"/>
    <xf numFmtId="0" fontId="0" fillId="3" borderId="1" xfId="0" applyFill="1" applyBorder="1" applyAlignment="1">
      <alignment wrapText="1"/>
    </xf>
    <xf numFmtId="165" fontId="0" fillId="2" borderId="1" xfId="0" applyNumberFormat="1" applyFill="1" applyBorder="1"/>
    <xf numFmtId="10" fontId="0" fillId="2" borderId="1" xfId="0" applyNumberFormat="1" applyFill="1" applyBorder="1"/>
    <xf numFmtId="165" fontId="4" fillId="2" borderId="1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166" fontId="4" fillId="0" borderId="1" xfId="1" applyNumberFormat="1" applyFont="1" applyBorder="1"/>
    <xf numFmtId="10" fontId="4" fillId="0" borderId="1" xfId="1" applyNumberFormat="1" applyFont="1" applyBorder="1"/>
    <xf numFmtId="9" fontId="4" fillId="0" borderId="1" xfId="1" applyFont="1" applyBorder="1"/>
    <xf numFmtId="9" fontId="4" fillId="2" borderId="1" xfId="1" applyFont="1" applyFill="1" applyBorder="1"/>
    <xf numFmtId="167" fontId="4" fillId="0" borderId="1" xfId="1" applyNumberFormat="1" applyFont="1" applyBorder="1"/>
    <xf numFmtId="165" fontId="0" fillId="0" borderId="0" xfId="0" applyNumberFormat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wrapText="1"/>
    </xf>
    <xf numFmtId="3" fontId="0" fillId="4" borderId="1" xfId="0" applyNumberFormat="1" applyFill="1" applyBorder="1"/>
    <xf numFmtId="0" fontId="0" fillId="5" borderId="1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/>
    <xf numFmtId="165" fontId="0" fillId="5" borderId="1" xfId="0" applyNumberFormat="1" applyFill="1" applyBorder="1"/>
    <xf numFmtId="165" fontId="4" fillId="5" borderId="1" xfId="0" applyNumberFormat="1" applyFont="1" applyFill="1" applyBorder="1"/>
    <xf numFmtId="0" fontId="0" fillId="5" borderId="1" xfId="0" applyFill="1" applyBorder="1"/>
    <xf numFmtId="3" fontId="8" fillId="4" borderId="1" xfId="0" applyNumberFormat="1" applyFont="1" applyFill="1" applyBorder="1"/>
    <xf numFmtId="3" fontId="9" fillId="4" borderId="1" xfId="0" applyNumberFormat="1" applyFont="1" applyFill="1" applyBorder="1"/>
    <xf numFmtId="3" fontId="10" fillId="0" borderId="0" xfId="0" applyNumberFormat="1" applyFont="1"/>
    <xf numFmtId="0" fontId="11" fillId="3" borderId="1" xfId="0" applyFont="1" applyFill="1" applyBorder="1"/>
    <xf numFmtId="3" fontId="0" fillId="0" borderId="0" xfId="0" applyNumberFormat="1"/>
    <xf numFmtId="0" fontId="12" fillId="0" borderId="1" xfId="0" applyFont="1" applyBorder="1"/>
    <xf numFmtId="0" fontId="12" fillId="0" borderId="4" xfId="0" applyFont="1" applyBorder="1"/>
    <xf numFmtId="0" fontId="12" fillId="0" borderId="7" xfId="0" applyFont="1" applyBorder="1"/>
    <xf numFmtId="0" fontId="12" fillId="0" borderId="8" xfId="0" applyFont="1" applyBorder="1"/>
    <xf numFmtId="3" fontId="11" fillId="3" borderId="1" xfId="0" applyNumberFormat="1" applyFont="1" applyFill="1" applyBorder="1"/>
    <xf numFmtId="0" fontId="0" fillId="0" borderId="0" xfId="0" applyAlignment="1">
      <alignment horizontal="center" vertical="center"/>
    </xf>
    <xf numFmtId="0" fontId="0" fillId="0" borderId="0" xfId="0"/>
    <xf numFmtId="4" fontId="0" fillId="0" borderId="0" xfId="0" applyNumberFormat="1"/>
    <xf numFmtId="0" fontId="4" fillId="0" borderId="0" xfId="0" applyFont="1" applyAlignment="1">
      <alignment horizontal="left"/>
    </xf>
    <xf numFmtId="0" fontId="7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1" xfId="0" applyBorder="1"/>
    <xf numFmtId="14" fontId="0" fillId="0" borderId="0" xfId="0" applyNumberFormat="1"/>
    <xf numFmtId="0" fontId="0" fillId="0" borderId="0" xfId="0" applyBorder="1"/>
    <xf numFmtId="3" fontId="0" fillId="0" borderId="0" xfId="0" applyNumberFormat="1"/>
    <xf numFmtId="14" fontId="0" fillId="0" borderId="1" xfId="0" applyNumberFormat="1" applyBorder="1"/>
    <xf numFmtId="0" fontId="4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03.13'!$I$3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2127296587926508E-3"/>
                  <c:y val="-8.51571929421231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aseline="0"/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318-4AD7-B021-C4E47DC3B59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03.13'!$I$4</c:f>
              <c:numCache>
                <c:formatCode>#\ ##0\ _€</c:formatCode>
                <c:ptCount val="1"/>
                <c:pt idx="0">
                  <c:v>95066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03.13'!$J$9</c15:f>
                <c15:dlblRangeCache>
                  <c:ptCount val="1"/>
                  <c:pt idx="0">
                    <c:v>97%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7318-4AD7-B021-C4E47DC3B59C}"/>
            </c:ext>
          </c:extLst>
        </c:ser>
        <c:ser>
          <c:idx val="1"/>
          <c:order val="1"/>
          <c:tx>
            <c:strRef>
              <c:f>'1. Grafikai 03.13'!$K$3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811405693605025E-16"/>
                  <c:y val="-7.2992700729927001E-2"/>
                </c:manualLayout>
              </c:layout>
              <c:tx>
                <c:rich>
                  <a:bodyPr/>
                  <a:lstStyle/>
                  <a:p>
                    <a:fld id="{6E4D6092-8AD2-45AC-9BC7-0B531B545BF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1AE5BF4-57B2-4D4E-BFD0-35F8CB44AE2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318-4AD7-B021-C4E47DC3B5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03.13'!$K$4</c:f>
              <c:numCache>
                <c:formatCode>#\ ##0\ _€</c:formatCode>
                <c:ptCount val="1"/>
                <c:pt idx="0">
                  <c:v>2616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03.13'!$K$9</c15:f>
                <c15:dlblRangeCache>
                  <c:ptCount val="1"/>
                  <c:pt idx="0">
                    <c:v>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7318-4AD7-B021-C4E47DC3B5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4187939209213"/>
          <c:y val="0.15960987270957327"/>
          <c:w val="0.85096308525950382"/>
          <c:h val="0.72647338437534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Grafikai 03.13'!$A$4</c:f>
              <c:strCache>
                <c:ptCount val="1"/>
                <c:pt idx="0">
                  <c:v>I etapo vartotojai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EA897CB-EFF6-4EEA-A9A3-1F8896E55D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CBAA2F9-1655-4886-8133-78527513CF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CB9DE80-DE83-4B56-A81C-BBC406A6A9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ED8BB77-FBBB-40D5-A54B-52C090C2D0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92A0637-7F25-49D7-89A2-4F8C659082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923FE5D-CE9A-44E9-89D8-36A9008CE6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2D6CA95-863D-46D9-BDB7-05507AA0E9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03.13'!$B$3:$H$3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03.13'!$B$4:$H$4</c:f>
              <c:numCache>
                <c:formatCode>#\ ##0\ _€</c:formatCode>
                <c:ptCount val="7"/>
                <c:pt idx="0">
                  <c:v>100</c:v>
                </c:pt>
                <c:pt idx="1">
                  <c:v>377</c:v>
                </c:pt>
                <c:pt idx="2">
                  <c:v>22226</c:v>
                </c:pt>
                <c:pt idx="3">
                  <c:v>16228</c:v>
                </c:pt>
                <c:pt idx="4">
                  <c:v>56067</c:v>
                </c:pt>
                <c:pt idx="5">
                  <c:v>12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03.13'!$B$9:$H$9</c15:f>
                <c15:dlblRangeCache>
                  <c:ptCount val="7"/>
                  <c:pt idx="0">
                    <c:v>0,1%</c:v>
                  </c:pt>
                  <c:pt idx="1">
                    <c:v>0,4%</c:v>
                  </c:pt>
                  <c:pt idx="2">
                    <c:v>23,4%</c:v>
                  </c:pt>
                  <c:pt idx="3">
                    <c:v>17,1%</c:v>
                  </c:pt>
                  <c:pt idx="4">
                    <c:v>59,0%</c:v>
                  </c:pt>
                  <c:pt idx="5">
                    <c:v>0,01%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22DF-4577-96FB-7719FF6E4572}"/>
            </c:ext>
          </c:extLst>
        </c:ser>
        <c:ser>
          <c:idx val="1"/>
          <c:order val="1"/>
          <c:tx>
            <c:strRef>
              <c:f>'1. Grafikai 03.13'!$A$5</c:f>
              <c:strCache>
                <c:ptCount val="1"/>
                <c:pt idx="0">
                  <c:v>II etapo vartotojai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EA79187-98E6-4327-89E2-0A0109C021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F58427A-925C-4D09-8520-C9378DF77D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402195F-A990-4BB3-8FD8-E8B793B590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3D00B29-F89C-4982-86B4-BBACE36F30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4D4A580-AA1C-4F92-9924-8CE28310B1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146ACE6-13F2-40BF-B839-1BD75A649D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7879D44-592E-48B1-B9A8-A4119E7389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03.13'!$B$3:$H$3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03.13'!$B$5:$H$5</c:f>
              <c:numCache>
                <c:formatCode>#\ ##0\ _€</c:formatCode>
                <c:ptCount val="7"/>
                <c:pt idx="0">
                  <c:v>668</c:v>
                </c:pt>
                <c:pt idx="1">
                  <c:v>3897</c:v>
                </c:pt>
                <c:pt idx="2">
                  <c:v>83782</c:v>
                </c:pt>
                <c:pt idx="3">
                  <c:v>74303</c:v>
                </c:pt>
                <c:pt idx="4">
                  <c:v>532356</c:v>
                </c:pt>
                <c:pt idx="5">
                  <c:v>54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03.13'!$B$10:$H$10</c15:f>
                <c15:dlblRangeCache>
                  <c:ptCount val="7"/>
                  <c:pt idx="0">
                    <c:v>0,1%</c:v>
                  </c:pt>
                  <c:pt idx="1">
                    <c:v>0,6%</c:v>
                  </c:pt>
                  <c:pt idx="2">
                    <c:v>12,0%</c:v>
                  </c:pt>
                  <c:pt idx="3">
                    <c:v>10,7%</c:v>
                  </c:pt>
                  <c:pt idx="4">
                    <c:v>76,5%</c:v>
                  </c:pt>
                  <c:pt idx="5">
                    <c:v>0,01%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22DF-4577-96FB-7719FF6E4572}"/>
            </c:ext>
          </c:extLst>
        </c:ser>
        <c:ser>
          <c:idx val="2"/>
          <c:order val="2"/>
          <c:tx>
            <c:strRef>
              <c:f>'1. Grafikai 03.13'!$A$6</c:f>
              <c:strCache>
                <c:ptCount val="1"/>
                <c:pt idx="0">
                  <c:v>III etapo vartotojai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2DC6F92-9E4A-40BA-80B4-765B19E73A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2DF-4577-96FB-7719FF6E4572}"/>
                </c:ext>
              </c:extLst>
            </c:dLbl>
            <c:dLbl>
              <c:idx val="1"/>
              <c:layout>
                <c:manualLayout>
                  <c:x val="-5.4091167550748723E-17"/>
                  <c:y val="-2.1148036253776436E-2"/>
                </c:manualLayout>
              </c:layout>
              <c:tx>
                <c:rich>
                  <a:bodyPr/>
                  <a:lstStyle/>
                  <a:p>
                    <a:fld id="{03366B13-F172-4D2C-BC4D-056EA6A126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E114360-8AEB-4E9E-9402-86122DC931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BE03102-3F5A-4F7D-96C6-4FA941F7BA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490265B-A6C2-47A5-B74B-F4CAC2C902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711999D-FAEF-41AF-80AC-3780264FDD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631991C-576F-4321-BEF6-933640B7ED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03.13'!$B$3:$H$3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03.13'!$B$6:$H$6</c:f>
              <c:numCache>
                <c:formatCode>#\ ##0\ _€</c:formatCode>
                <c:ptCount val="7"/>
                <c:pt idx="0">
                  <c:v>211</c:v>
                </c:pt>
                <c:pt idx="1">
                  <c:v>1204</c:v>
                </c:pt>
                <c:pt idx="2">
                  <c:v>35231</c:v>
                </c:pt>
                <c:pt idx="3">
                  <c:v>35568</c:v>
                </c:pt>
                <c:pt idx="4">
                  <c:v>333354</c:v>
                </c:pt>
                <c:pt idx="5">
                  <c:v>21</c:v>
                </c:pt>
                <c:pt idx="6">
                  <c:v>26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03.13'!$B$11:$H$11</c15:f>
                <c15:dlblRangeCache>
                  <c:ptCount val="7"/>
                  <c:pt idx="0">
                    <c:v>0,1%</c:v>
                  </c:pt>
                  <c:pt idx="1">
                    <c:v>0,3%</c:v>
                  </c:pt>
                  <c:pt idx="2">
                    <c:v>8,7%</c:v>
                  </c:pt>
                  <c:pt idx="3">
                    <c:v>8,7%</c:v>
                  </c:pt>
                  <c:pt idx="4">
                    <c:v>82,0%</c:v>
                  </c:pt>
                  <c:pt idx="5">
                    <c:v>0,005%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22DF-4577-96FB-7719FF6E4572}"/>
            </c:ext>
          </c:extLst>
        </c:ser>
        <c:ser>
          <c:idx val="3"/>
          <c:order val="3"/>
          <c:tx>
            <c:strRef>
              <c:f>'1. Grafikai 03.13'!$A$7</c:f>
              <c:strCache>
                <c:ptCount val="1"/>
                <c:pt idx="0">
                  <c:v>Nauji vartotojai (nepriskirti etapams)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'1. Grafikai 03.13'!$B$3:$H$3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03.13'!$B$7:$H$7</c:f>
              <c:numCache>
                <c:formatCode>#\ ##0\ _€</c:formatCode>
                <c:ptCount val="7"/>
                <c:pt idx="0">
                  <c:v>1</c:v>
                </c:pt>
                <c:pt idx="1">
                  <c:v>2</c:v>
                </c:pt>
                <c:pt idx="2">
                  <c:v>99</c:v>
                </c:pt>
                <c:pt idx="3">
                  <c:v>61</c:v>
                </c:pt>
                <c:pt idx="4">
                  <c:v>100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2DF-4577-96FB-7719FF6E4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063816"/>
        <c:axId val="734064472"/>
      </c:barChart>
      <c:lineChart>
        <c:grouping val="standard"/>
        <c:varyColors val="0"/>
        <c:ser>
          <c:idx val="4"/>
          <c:order val="4"/>
          <c:tx>
            <c:strRef>
              <c:f>'1. Grafikai 03.13'!$A$8</c:f>
              <c:strCache>
                <c:ptCount val="1"/>
                <c:pt idx="0">
                  <c:v>IŠ VISO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2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185B421-B6CE-44A8-9803-01C01C2D03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19386AA-FE1D-4D06-9010-3F25A387EB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11C3C8C-B6D3-45C9-B18C-E7E2E6601E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BBBB829-8D2F-46AB-A3AC-BC9AAA60E8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B7DF2B1-4B16-4C61-A834-B31BEB634F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9236856-DCC5-4DC7-BF1E-44532F152B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3679224-2723-4894-8FE5-FDC542CE6F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03.13'!$B$3:$H$3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03.13'!$B$8:$H$8</c:f>
              <c:numCache>
                <c:formatCode>#\ ##0\ _€</c:formatCode>
                <c:ptCount val="7"/>
                <c:pt idx="0">
                  <c:v>980</c:v>
                </c:pt>
                <c:pt idx="1">
                  <c:v>5480</c:v>
                </c:pt>
                <c:pt idx="2">
                  <c:v>141338</c:v>
                </c:pt>
                <c:pt idx="3">
                  <c:v>126160</c:v>
                </c:pt>
                <c:pt idx="4">
                  <c:v>921877</c:v>
                </c:pt>
                <c:pt idx="5">
                  <c:v>87</c:v>
                </c:pt>
                <c:pt idx="6">
                  <c:v>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'1. Grafikai 03.13'!$B$13:$H$13</c15:f>
                <c15:dlblRangeCache>
                  <c:ptCount val="7"/>
                  <c:pt idx="0">
                    <c:v>0,1%</c:v>
                  </c:pt>
                  <c:pt idx="1">
                    <c:v>0,5%</c:v>
                  </c:pt>
                  <c:pt idx="2">
                    <c:v>11,8%</c:v>
                  </c:pt>
                  <c:pt idx="3">
                    <c:v>10,5%</c:v>
                  </c:pt>
                  <c:pt idx="4">
                    <c:v>77,0%</c:v>
                  </c:pt>
                  <c:pt idx="5">
                    <c:v>0,007%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0-22DF-4577-96FB-7719FF6E4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816"/>
        <c:axId val="734064472"/>
      </c:lineChart>
      <c:catAx>
        <c:axId val="73406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64472"/>
        <c:crosses val="autoZero"/>
        <c:auto val="1"/>
        <c:lblAlgn val="ctr"/>
        <c:lblOffset val="100"/>
        <c:noMultiLvlLbl val="0"/>
      </c:catAx>
      <c:valAx>
        <c:axId val="73406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baseline="0"/>
                  <a:t>Objektų skaičius vnt.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4.4918005461010928E-2"/>
              <c:y val="0.29406343472705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\ ##0\ _€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638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</a:t>
            </a:r>
            <a:r>
              <a:rPr lang="lt-LT" sz="1200" b="1" baseline="0">
                <a:solidFill>
                  <a:sysClr val="windowText" lastClr="000000"/>
                </a:solidFill>
              </a:rPr>
              <a:t>I</a:t>
            </a:r>
            <a:r>
              <a:rPr lang="en-US" sz="1200" b="1" baseline="0">
                <a:solidFill>
                  <a:sysClr val="windowText" lastClr="000000"/>
                </a:solidFill>
              </a:rPr>
              <a:t>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03.13'!$I$3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F7DDD36-3D8A-45F1-9C99-650A40D6112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E79DD568-3FFE-4562-A44E-15A9B70D909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503-4F3B-8EF0-BD1AB5427D2F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03.13'!$I$5</c:f>
              <c:numCache>
                <c:formatCode>#\ ##0\ _€</c:formatCode>
                <c:ptCount val="1"/>
                <c:pt idx="0">
                  <c:v>695491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03.13'!$J$10</c15:f>
                <c15:dlblRangeCache>
                  <c:ptCount val="1"/>
                  <c:pt idx="0">
                    <c:v>94%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D503-4F3B-8EF0-BD1AB5427D2F}"/>
            </c:ext>
          </c:extLst>
        </c:ser>
        <c:ser>
          <c:idx val="1"/>
          <c:order val="1"/>
          <c:tx>
            <c:strRef>
              <c:f>'1. Grafikai 03.13'!$K$3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C5C4FDD-2EC0-44B2-84DA-A7E7D678FA8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45E20C93-EFF5-44C0-9EF1-264486A7430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503-4F3B-8EF0-BD1AB5427D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03.13'!$K$5</c:f>
              <c:numCache>
                <c:formatCode>#\ ##0\ _€</c:formatCode>
                <c:ptCount val="1"/>
                <c:pt idx="0">
                  <c:v>43280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03.13'!$K$10</c15:f>
                <c15:dlblRangeCache>
                  <c:ptCount val="1"/>
                  <c:pt idx="0">
                    <c:v>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D503-4F3B-8EF0-BD1AB5427D2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928457056075538E-2"/>
          <c:y val="7.8830498159095139E-2"/>
          <c:w val="0.95814307458143078"/>
          <c:h val="0.655048779458996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03.13'!$I$3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="1" baseline="0"/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E9F32C7-D92E-475D-8775-B9BB544B780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A4C5F076-5ED5-4C1E-AFF4-75AF179401DB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A7423CB-33EB-4F9E-BF9A-60AA83386BC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9D2F8E39-B35D-4046-8B71-E4128215EB4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BB69F75-11FD-4F6B-BA58-2BABE218AFF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8A9A04EB-37C2-4070-A8B1-444101B9D59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85DBE82-AA3F-47D1-9077-4078C89010B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53992309-924B-4E7D-A18E-432137EB2F4F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A82-4207-920C-3F97DA2DF1A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03.13'!$A$4:$A$8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03.13'!$I$4:$I$8</c:f>
              <c:numCache>
                <c:formatCode>#\ ##0\ _€</c:formatCode>
                <c:ptCount val="5"/>
                <c:pt idx="0">
                  <c:v>95066</c:v>
                </c:pt>
                <c:pt idx="1">
                  <c:v>695491</c:v>
                </c:pt>
                <c:pt idx="2">
                  <c:v>406612</c:v>
                </c:pt>
                <c:pt idx="3">
                  <c:v>374</c:v>
                </c:pt>
                <c:pt idx="4">
                  <c:v>1197543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03.13'!$J$9:$J$13</c15:f>
                <c15:dlblRangeCache>
                  <c:ptCount val="5"/>
                  <c:pt idx="0">
                    <c:v>97%</c:v>
                  </c:pt>
                  <c:pt idx="1">
                    <c:v>94%</c:v>
                  </c:pt>
                  <c:pt idx="2">
                    <c:v>46%</c:v>
                  </c:pt>
                  <c:pt idx="3">
                    <c:v>36%</c:v>
                  </c:pt>
                  <c:pt idx="4">
                    <c:v>70%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3A82-4207-920C-3F97DA2DF1AC}"/>
            </c:ext>
          </c:extLst>
        </c:ser>
        <c:ser>
          <c:idx val="1"/>
          <c:order val="1"/>
          <c:tx>
            <c:strRef>
              <c:f>'1. Grafikai 03.13'!$K$3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C171236-4374-46F3-ACA7-3FE070517CC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86CC73F-84FC-4934-A64C-BFE825BAF5A4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267E860-0DD9-458A-A386-9A3A6F4D43C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CDFD89A-B247-420A-88A1-615000DE2D4C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CFC9ADC-12AA-44BA-969B-1A4CC45D388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88B9BBC-F14F-440E-99D1-AFB5BE417614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48E2037-2313-4798-A02F-CD7C6C46E0D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36D35D05-E1C1-4FC9-99C9-E715BD4E553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82D01B9-E6F8-4655-9925-1269FA4B64B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014B0D5-4EDA-4AAC-85D0-B7F1238F9DF8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A82-4207-920C-3F97DA2DF1AC}"/>
                </c:ext>
              </c:extLst>
            </c:dLbl>
            <c:numFmt formatCode="_(* #,##0_);_(* \(#,##0\);_(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03.13'!$A$4:$A$8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03.13'!$K$4:$K$8</c:f>
              <c:numCache>
                <c:formatCode>#\ ##0\ _€</c:formatCode>
                <c:ptCount val="5"/>
                <c:pt idx="0">
                  <c:v>2616</c:v>
                </c:pt>
                <c:pt idx="1">
                  <c:v>43280</c:v>
                </c:pt>
                <c:pt idx="2">
                  <c:v>470368</c:v>
                </c:pt>
                <c:pt idx="3">
                  <c:v>652</c:v>
                </c:pt>
                <c:pt idx="4" formatCode="_-* #\ ##0\ _€_-;\-* #\ ##0\ _€_-;_-* &quot;-&quot;\ _€_-;_-@_-">
                  <c:v>516916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03.13'!$K$9:$K$13</c15:f>
                <c15:dlblRangeCache>
                  <c:ptCount val="5"/>
                  <c:pt idx="0">
                    <c:v>3%</c:v>
                  </c:pt>
                  <c:pt idx="1">
                    <c:v>6%</c:v>
                  </c:pt>
                  <c:pt idx="2">
                    <c:v>54%</c:v>
                  </c:pt>
                  <c:pt idx="3">
                    <c:v>64%</c:v>
                  </c:pt>
                  <c:pt idx="4">
                    <c:v>30%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3A82-4207-920C-3F97DA2DF1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420624</xdr:colOff>
      <xdr:row>67</xdr:row>
      <xdr:rowOff>3048</xdr:rowOff>
    </xdr:from>
    <xdr:to>
      <xdr:col>6</xdr:col>
      <xdr:colOff>332740</xdr:colOff>
      <xdr:row>72</xdr:row>
      <xdr:rowOff>132588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7704</xdr:colOff>
      <xdr:row>15</xdr:row>
      <xdr:rowOff>166688</xdr:rowOff>
    </xdr:from>
    <xdr:to>
      <xdr:col>8</xdr:col>
      <xdr:colOff>20404</xdr:colOff>
      <xdr:row>38</xdr:row>
      <xdr:rowOff>168434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6D825B-4F98-4313-9EB1-8293FAF2050B}"/>
            </a:ext>
            <a:ext uri="{147F2762-F138-4A5C-976F-8EAC2B608ADB}">
              <a16:predDERef xmlns:a16="http://schemas.microsoft.com/office/drawing/2014/main" pre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438912</xdr:colOff>
      <xdr:row>72</xdr:row>
      <xdr:rowOff>146510</xdr:rowOff>
    </xdr:from>
    <xdr:to>
      <xdr:col>6</xdr:col>
      <xdr:colOff>365297</xdr:colOff>
      <xdr:row>78</xdr:row>
      <xdr:rowOff>93169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A819CE-DDD5-4110-8889-00B442A5C330}"/>
            </a:ext>
            <a:ext uri="{147F2762-F138-4A5C-976F-8EAC2B608ADB}">
              <a16:predDERef xmlns:a16="http://schemas.microsoft.com/office/drawing/2014/main" pred="{D66D825B-4F98-4313-9EB1-8293FAF20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1469080</xdr:colOff>
      <xdr:row>40</xdr:row>
      <xdr:rowOff>25627</xdr:rowOff>
    </xdr:from>
    <xdr:to>
      <xdr:col>8</xdr:col>
      <xdr:colOff>805541</xdr:colOff>
      <xdr:row>61</xdr:row>
      <xdr:rowOff>158566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AFCDDF08-445C-42D8-A8C3-30FB77927401}"/>
            </a:ext>
            <a:ext uri="{147F2762-F138-4A5C-976F-8EAC2B608ADB}">
              <a16:predDERef xmlns:a16="http://schemas.microsoft.com/office/drawing/2014/main" pred="{05A819CE-DDD5-4110-8889-00B442A5C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.zamuiskas\AppData\Local\Microsoft\Windows\INetCache\Content.Outlook\9WRU38JK\Dereguliavimo%20rodikliai%202022-12-19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G4" t="str">
            <v>Imlitex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FAD8-C7B2-48EE-99A3-BC330E607E45}">
  <sheetPr>
    <pageSetUpPr fitToPage="1"/>
  </sheetPr>
  <dimension ref="A1:R24"/>
  <sheetViews>
    <sheetView tabSelected="1" zoomScale="70" zoomScaleNormal="70" workbookViewId="0">
      <selection activeCell="F24" sqref="F24"/>
    </sheetView>
  </sheetViews>
  <sheetFormatPr defaultRowHeight="14.5" x14ac:dyDescent="0.35"/>
  <cols>
    <col min="1" max="1" width="23" bestFit="1" customWidth="1"/>
    <col min="2" max="2" width="13.81640625" customWidth="1"/>
    <col min="3" max="3" width="18.6328125" bestFit="1" customWidth="1"/>
    <col min="4" max="4" width="14.7265625" bestFit="1" customWidth="1"/>
    <col min="5" max="5" width="16" bestFit="1" customWidth="1"/>
    <col min="6" max="6" width="14" customWidth="1"/>
    <col min="7" max="7" width="13.81640625" bestFit="1" customWidth="1"/>
    <col min="8" max="8" width="20" bestFit="1" customWidth="1"/>
    <col min="9" max="9" width="15" bestFit="1" customWidth="1"/>
    <col min="10" max="10" width="9.7265625" customWidth="1"/>
    <col min="11" max="11" width="10" customWidth="1"/>
    <col min="12" max="12" width="18" bestFit="1" customWidth="1"/>
    <col min="13" max="13" width="18" customWidth="1"/>
    <col min="14" max="14" width="15.81640625" customWidth="1"/>
    <col min="15" max="15" width="20" customWidth="1"/>
    <col min="16" max="16" width="23.81640625" customWidth="1"/>
    <col min="17" max="17" width="14.26953125" bestFit="1" customWidth="1"/>
  </cols>
  <sheetData>
    <row r="1" spans="1:18" x14ac:dyDescent="0.35">
      <c r="A1" s="45" t="s">
        <v>47</v>
      </c>
      <c r="B1" s="45"/>
      <c r="C1" s="45"/>
      <c r="D1" s="44" t="s">
        <v>48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8" x14ac:dyDescent="0.3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8" s="3" customFormat="1" ht="40.5" customHeight="1" x14ac:dyDescent="0.3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2" t="s">
        <v>11</v>
      </c>
      <c r="L3" s="21" t="s">
        <v>12</v>
      </c>
      <c r="M3" s="4" t="s">
        <v>13</v>
      </c>
      <c r="N3" s="4" t="s">
        <v>14</v>
      </c>
      <c r="O3" s="4" t="s">
        <v>15</v>
      </c>
      <c r="P3" s="8" t="s">
        <v>16</v>
      </c>
    </row>
    <row r="4" spans="1:18" x14ac:dyDescent="0.35">
      <c r="A4" s="20">
        <v>1</v>
      </c>
      <c r="B4" s="36">
        <v>100</v>
      </c>
      <c r="C4" s="37">
        <v>377</v>
      </c>
      <c r="D4" s="37">
        <v>22226</v>
      </c>
      <c r="E4" s="37">
        <v>16228</v>
      </c>
      <c r="F4" s="37">
        <v>56067</v>
      </c>
      <c r="G4" s="37">
        <v>1</v>
      </c>
      <c r="H4" s="37">
        <v>12</v>
      </c>
      <c r="I4" s="37">
        <v>0</v>
      </c>
      <c r="J4" s="37">
        <v>0</v>
      </c>
      <c r="K4" s="32">
        <f>SUM(B4:J4)+P4</f>
        <v>95066</v>
      </c>
      <c r="L4" s="31">
        <v>97682</v>
      </c>
      <c r="M4" s="7">
        <f>L4-K4</f>
        <v>2616</v>
      </c>
      <c r="N4" s="6">
        <f>M4/L4</f>
        <v>2.6780778444339796E-2</v>
      </c>
      <c r="O4" s="6">
        <f>1-N4</f>
        <v>0.97321922155566021</v>
      </c>
      <c r="P4" s="40">
        <v>55</v>
      </c>
      <c r="Q4" s="35"/>
      <c r="R4" s="35"/>
    </row>
    <row r="5" spans="1:18" x14ac:dyDescent="0.35">
      <c r="A5" s="20">
        <v>2</v>
      </c>
      <c r="B5" s="38">
        <v>668</v>
      </c>
      <c r="C5" s="39">
        <v>3897</v>
      </c>
      <c r="D5" s="39">
        <v>83782</v>
      </c>
      <c r="E5" s="39">
        <v>74303</v>
      </c>
      <c r="F5" s="39">
        <v>532356</v>
      </c>
      <c r="G5" s="39"/>
      <c r="H5" s="39">
        <v>54</v>
      </c>
      <c r="I5" s="39">
        <v>0</v>
      </c>
      <c r="J5" s="39">
        <v>0</v>
      </c>
      <c r="K5" s="32">
        <f t="shared" ref="K5:K7" si="0">SUM(B5:J5)+P5</f>
        <v>695491</v>
      </c>
      <c r="L5" s="31">
        <v>738771</v>
      </c>
      <c r="M5" s="7">
        <f t="shared" ref="M5:M8" si="1">L5-K5</f>
        <v>43280</v>
      </c>
      <c r="N5" s="6">
        <f t="shared" ref="N5:N8" si="2">M5/L5</f>
        <v>5.8583783066741925E-2</v>
      </c>
      <c r="O5" s="6">
        <f t="shared" ref="O5:O8" si="3">1-N5</f>
        <v>0.94141621693325805</v>
      </c>
      <c r="P5" s="40">
        <v>431</v>
      </c>
      <c r="Q5" s="35"/>
      <c r="R5" s="35"/>
    </row>
    <row r="6" spans="1:18" x14ac:dyDescent="0.35">
      <c r="A6" s="20">
        <v>3</v>
      </c>
      <c r="B6" s="38">
        <v>211</v>
      </c>
      <c r="C6" s="39">
        <v>1204</v>
      </c>
      <c r="D6" s="39">
        <v>35231</v>
      </c>
      <c r="E6" s="39">
        <v>35568</v>
      </c>
      <c r="F6" s="39">
        <v>333354</v>
      </c>
      <c r="G6" s="39">
        <v>26</v>
      </c>
      <c r="H6" s="39">
        <v>21</v>
      </c>
      <c r="I6" s="39">
        <v>0</v>
      </c>
      <c r="J6" s="39">
        <v>0</v>
      </c>
      <c r="K6" s="32">
        <f t="shared" si="0"/>
        <v>406612</v>
      </c>
      <c r="L6" s="31">
        <v>876980</v>
      </c>
      <c r="M6" s="7">
        <f t="shared" si="1"/>
        <v>470368</v>
      </c>
      <c r="N6" s="6">
        <f t="shared" si="2"/>
        <v>0.53634974571826044</v>
      </c>
      <c r="O6" s="6">
        <f t="shared" si="3"/>
        <v>0.46365025428173956</v>
      </c>
      <c r="P6" s="40">
        <v>997</v>
      </c>
      <c r="Q6" s="35"/>
      <c r="R6" s="35"/>
    </row>
    <row r="7" spans="1:18" x14ac:dyDescent="0.35">
      <c r="A7" s="20" t="s">
        <v>17</v>
      </c>
      <c r="B7" s="38">
        <v>1</v>
      </c>
      <c r="C7" s="39">
        <v>2</v>
      </c>
      <c r="D7" s="39">
        <v>99</v>
      </c>
      <c r="E7" s="39">
        <v>61</v>
      </c>
      <c r="F7" s="39">
        <v>100</v>
      </c>
      <c r="G7" s="39"/>
      <c r="H7" s="39">
        <v>0</v>
      </c>
      <c r="I7" s="39">
        <v>0</v>
      </c>
      <c r="J7" s="39">
        <v>0</v>
      </c>
      <c r="K7" s="32">
        <f t="shared" si="0"/>
        <v>374</v>
      </c>
      <c r="L7" s="31">
        <v>1026</v>
      </c>
      <c r="M7" s="7">
        <f t="shared" si="1"/>
        <v>652</v>
      </c>
      <c r="N7" s="6">
        <f t="shared" si="2"/>
        <v>0.63547758284600386</v>
      </c>
      <c r="O7" s="6">
        <f t="shared" si="3"/>
        <v>0.36452241715399614</v>
      </c>
      <c r="P7" s="40">
        <v>111</v>
      </c>
      <c r="Q7" s="35"/>
      <c r="R7" s="35"/>
    </row>
    <row r="8" spans="1:18" x14ac:dyDescent="0.35">
      <c r="A8" s="20" t="s">
        <v>18</v>
      </c>
      <c r="B8" s="23">
        <f t="shared" ref="B8:K8" si="4">SUM(B4:B7)</f>
        <v>980</v>
      </c>
      <c r="C8" s="23">
        <f t="shared" si="4"/>
        <v>5480</v>
      </c>
      <c r="D8" s="23">
        <f t="shared" si="4"/>
        <v>141338</v>
      </c>
      <c r="E8" s="23">
        <f t="shared" si="4"/>
        <v>126160</v>
      </c>
      <c r="F8" s="23">
        <f t="shared" si="4"/>
        <v>921877</v>
      </c>
      <c r="G8" s="23">
        <f t="shared" si="4"/>
        <v>27</v>
      </c>
      <c r="H8" s="23">
        <f t="shared" si="4"/>
        <v>87</v>
      </c>
      <c r="I8" s="23">
        <f t="shared" si="4"/>
        <v>0</v>
      </c>
      <c r="J8" s="23">
        <f t="shared" si="4"/>
        <v>0</v>
      </c>
      <c r="K8" s="23">
        <f t="shared" si="4"/>
        <v>1197543</v>
      </c>
      <c r="L8" s="23">
        <f>SUM(L4:L7)</f>
        <v>1714459</v>
      </c>
      <c r="M8" s="7">
        <f t="shared" si="1"/>
        <v>516916</v>
      </c>
      <c r="N8" s="6">
        <f t="shared" si="2"/>
        <v>0.30150385631852378</v>
      </c>
      <c r="O8" s="6">
        <f t="shared" si="3"/>
        <v>0.69849614368147628</v>
      </c>
      <c r="P8" s="34">
        <v>1594</v>
      </c>
      <c r="Q8" s="35"/>
      <c r="R8" s="35"/>
    </row>
    <row r="10" spans="1:18" x14ac:dyDescent="0.35">
      <c r="K10" s="35"/>
      <c r="L10" s="35"/>
      <c r="M10" s="43">
        <f>(SUM(M4:M6)+471000)/L8</f>
        <v>0.57584579158790028</v>
      </c>
    </row>
    <row r="12" spans="1:18" s="42" customFormat="1" ht="16.5" x14ac:dyDescent="0.35">
      <c r="A12" s="59" t="s">
        <v>19</v>
      </c>
      <c r="B12" s="53"/>
      <c r="C12" s="55"/>
      <c r="D12" s="53"/>
      <c r="E12" s="53"/>
      <c r="F12" s="53"/>
      <c r="G12" s="53"/>
      <c r="H12" s="53"/>
      <c r="I12" s="53"/>
      <c r="J12" s="53"/>
      <c r="K12" s="57"/>
      <c r="L12" s="57"/>
      <c r="M12" s="57"/>
      <c r="N12" s="53"/>
      <c r="O12" s="53"/>
      <c r="P12" s="57"/>
    </row>
    <row r="13" spans="1:18" s="41" customFormat="1" ht="43.5" customHeight="1" x14ac:dyDescent="0.35">
      <c r="A13" s="63" t="s">
        <v>20</v>
      </c>
      <c r="B13" s="61" t="s">
        <v>2</v>
      </c>
      <c r="C13" s="61" t="s">
        <v>3</v>
      </c>
      <c r="D13" s="61" t="s">
        <v>4</v>
      </c>
      <c r="E13" s="61" t="s">
        <v>5</v>
      </c>
      <c r="F13" s="61" t="s">
        <v>6</v>
      </c>
      <c r="G13" s="62" t="s">
        <v>7</v>
      </c>
      <c r="H13" s="62" t="s">
        <v>21</v>
      </c>
      <c r="I13" s="61" t="s">
        <v>8</v>
      </c>
      <c r="J13" s="61" t="s">
        <v>22</v>
      </c>
      <c r="K13" s="61" t="s">
        <v>9</v>
      </c>
      <c r="L13" s="61" t="s">
        <v>23</v>
      </c>
      <c r="M13" s="61" t="s">
        <v>10</v>
      </c>
      <c r="N13" s="61" t="s">
        <v>24</v>
      </c>
      <c r="O13" s="61" t="s">
        <v>11</v>
      </c>
      <c r="P13" s="52"/>
    </row>
    <row r="14" spans="1:18" s="42" customFormat="1" x14ac:dyDescent="0.35">
      <c r="A14" s="58">
        <v>44979</v>
      </c>
      <c r="B14" s="54">
        <v>24</v>
      </c>
      <c r="C14" s="54">
        <v>293</v>
      </c>
      <c r="D14" s="54">
        <v>1981</v>
      </c>
      <c r="E14" s="54">
        <v>874</v>
      </c>
      <c r="F14" s="54">
        <v>9731</v>
      </c>
      <c r="G14" s="54">
        <v>21</v>
      </c>
      <c r="H14" s="54">
        <v>104</v>
      </c>
      <c r="I14" s="54">
        <v>2</v>
      </c>
      <c r="J14" s="54">
        <v>1</v>
      </c>
      <c r="K14" s="54">
        <v>37539</v>
      </c>
      <c r="L14" s="54">
        <v>1</v>
      </c>
      <c r="M14" s="54">
        <v>169</v>
      </c>
      <c r="N14" s="54">
        <v>2416</v>
      </c>
      <c r="O14" s="54">
        <v>53156</v>
      </c>
      <c r="P14" s="51"/>
    </row>
    <row r="15" spans="1:18" s="42" customFormat="1" x14ac:dyDescent="0.35">
      <c r="A15" s="58">
        <v>44984</v>
      </c>
      <c r="B15" s="54">
        <v>24</v>
      </c>
      <c r="C15" s="54">
        <v>293</v>
      </c>
      <c r="D15" s="54">
        <v>1983</v>
      </c>
      <c r="E15" s="54">
        <v>875</v>
      </c>
      <c r="F15" s="54">
        <v>9786</v>
      </c>
      <c r="G15" s="54">
        <v>20</v>
      </c>
      <c r="H15" s="54">
        <v>104</v>
      </c>
      <c r="I15" s="54">
        <v>2</v>
      </c>
      <c r="J15" s="54">
        <v>1</v>
      </c>
      <c r="K15" s="54">
        <v>37461</v>
      </c>
      <c r="L15" s="54">
        <v>1</v>
      </c>
      <c r="M15" s="54">
        <v>168</v>
      </c>
      <c r="N15" s="54">
        <v>2418</v>
      </c>
      <c r="O15" s="54">
        <v>53136</v>
      </c>
      <c r="P15" s="51"/>
    </row>
    <row r="16" spans="1:18" s="42" customFormat="1" x14ac:dyDescent="0.35">
      <c r="A16" s="58">
        <v>44993</v>
      </c>
      <c r="B16" s="54">
        <v>24</v>
      </c>
      <c r="C16" s="54">
        <v>292</v>
      </c>
      <c r="D16" s="54">
        <v>2043</v>
      </c>
      <c r="E16" s="54">
        <v>910</v>
      </c>
      <c r="F16" s="54">
        <v>10006</v>
      </c>
      <c r="G16" s="54">
        <v>20</v>
      </c>
      <c r="H16" s="54">
        <v>104</v>
      </c>
      <c r="I16" s="54">
        <v>2</v>
      </c>
      <c r="J16" s="54">
        <v>1</v>
      </c>
      <c r="K16" s="54">
        <v>37365</v>
      </c>
      <c r="L16" s="54">
        <v>1</v>
      </c>
      <c r="M16" s="54">
        <v>163</v>
      </c>
      <c r="N16" s="54">
        <v>2424</v>
      </c>
      <c r="O16" s="54">
        <v>53355</v>
      </c>
      <c r="P16" s="51"/>
    </row>
    <row r="17" spans="1:16" s="42" customFormat="1" x14ac:dyDescent="0.35">
      <c r="A17" s="58">
        <v>44998</v>
      </c>
      <c r="B17" s="54">
        <v>24</v>
      </c>
      <c r="C17" s="54">
        <v>292</v>
      </c>
      <c r="D17" s="54">
        <v>2044</v>
      </c>
      <c r="E17" s="54">
        <v>908</v>
      </c>
      <c r="F17" s="54">
        <v>10062</v>
      </c>
      <c r="G17" s="54">
        <v>20</v>
      </c>
      <c r="H17" s="54">
        <v>104</v>
      </c>
      <c r="I17" s="54">
        <v>2</v>
      </c>
      <c r="J17" s="54">
        <v>1</v>
      </c>
      <c r="K17" s="54">
        <v>37318</v>
      </c>
      <c r="L17" s="54">
        <v>1</v>
      </c>
      <c r="M17" s="54">
        <v>163</v>
      </c>
      <c r="N17" s="54">
        <v>2433</v>
      </c>
      <c r="O17" s="54">
        <v>53372</v>
      </c>
      <c r="P17" s="51"/>
    </row>
    <row r="18" spans="1:16" s="42" customFormat="1" x14ac:dyDescent="0.35">
      <c r="A18" s="54" t="s">
        <v>25</v>
      </c>
      <c r="B18" s="54">
        <v>0</v>
      </c>
      <c r="C18" s="54">
        <v>0</v>
      </c>
      <c r="D18" s="54">
        <v>1</v>
      </c>
      <c r="E18" s="54">
        <v>-2</v>
      </c>
      <c r="F18" s="54">
        <v>56</v>
      </c>
      <c r="G18" s="54">
        <v>0</v>
      </c>
      <c r="H18" s="54">
        <v>0</v>
      </c>
      <c r="I18" s="54">
        <v>0</v>
      </c>
      <c r="J18" s="54">
        <v>0</v>
      </c>
      <c r="K18" s="54">
        <v>-47</v>
      </c>
      <c r="L18" s="54">
        <v>0</v>
      </c>
      <c r="M18" s="54">
        <v>0</v>
      </c>
      <c r="N18" s="54">
        <v>9</v>
      </c>
      <c r="O18" s="54">
        <v>17</v>
      </c>
      <c r="P18" s="51"/>
    </row>
    <row r="19" spans="1:16" s="42" customFormat="1" x14ac:dyDescent="0.3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3"/>
      <c r="M19" s="53"/>
      <c r="N19" s="53"/>
      <c r="O19" s="64"/>
      <c r="P19" s="51"/>
    </row>
    <row r="20" spans="1:16" s="42" customFormat="1" ht="16.5" x14ac:dyDescent="0.35">
      <c r="A20" s="46" t="s">
        <v>26</v>
      </c>
      <c r="B20" s="46"/>
      <c r="C20" s="46"/>
      <c r="D20" s="46"/>
      <c r="E20" s="46"/>
      <c r="F20" s="46"/>
      <c r="G20" s="46"/>
      <c r="H20" s="46"/>
      <c r="I20" s="46"/>
      <c r="J20" s="53"/>
      <c r="K20" s="53"/>
      <c r="L20" s="53"/>
      <c r="M20" s="53"/>
      <c r="N20" s="53"/>
      <c r="O20" s="53"/>
      <c r="P20" s="51"/>
    </row>
    <row r="21" spans="1:16" s="42" customFormat="1" ht="16.5" x14ac:dyDescent="0.35">
      <c r="A21" s="60" t="s">
        <v>46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64"/>
      <c r="P21" s="51"/>
    </row>
    <row r="22" spans="1:16" s="42" customFormat="1" ht="16.5" x14ac:dyDescent="0.35">
      <c r="A22" s="60" t="s">
        <v>27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1"/>
    </row>
    <row r="23" spans="1:16" s="42" customFormat="1" ht="16.5" x14ac:dyDescent="0.35">
      <c r="A23" s="60" t="s">
        <v>28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1"/>
    </row>
    <row r="24" spans="1:16" s="42" customFormat="1" ht="16.5" x14ac:dyDescent="0.35">
      <c r="A24" s="60" t="s">
        <v>29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1"/>
    </row>
  </sheetData>
  <mergeCells count="3">
    <mergeCell ref="D1:P1"/>
    <mergeCell ref="A1:C1"/>
    <mergeCell ref="A20:I20"/>
  </mergeCells>
  <phoneticPr fontId="2" type="noConversion"/>
  <pageMargins left="0.7" right="0.7" top="0.75" bottom="0.75" header="0.3" footer="0.3"/>
  <pageSetup paperSize="9" scale="5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B9D5-D39A-4A70-B789-D842A455975F}">
  <dimension ref="A1:L19"/>
  <sheetViews>
    <sheetView zoomScale="85" zoomScaleNormal="85" workbookViewId="0">
      <selection sqref="A1:L1"/>
    </sheetView>
  </sheetViews>
  <sheetFormatPr defaultRowHeight="14.5" x14ac:dyDescent="0.35"/>
  <cols>
    <col min="1" max="1" width="23" customWidth="1"/>
    <col min="2" max="2" width="13" customWidth="1"/>
    <col min="3" max="4" width="15" customWidth="1"/>
    <col min="5" max="5" width="9.81640625" customWidth="1"/>
    <col min="6" max="6" width="10.6328125" customWidth="1"/>
    <col min="7" max="7" width="9.26953125" customWidth="1"/>
    <col min="8" max="8" width="12.26953125" customWidth="1"/>
    <col min="9" max="9" width="14.81640625" customWidth="1"/>
    <col min="10" max="10" width="15" customWidth="1"/>
    <col min="11" max="11" width="16" customWidth="1"/>
    <col min="12" max="12" width="14.26953125" customWidth="1"/>
    <col min="13" max="13" width="20" customWidth="1"/>
    <col min="14" max="14" width="30" bestFit="1" customWidth="1"/>
    <col min="15" max="15" width="14.26953125" bestFit="1" customWidth="1"/>
  </cols>
  <sheetData>
    <row r="1" spans="1:12" x14ac:dyDescent="0.35">
      <c r="A1" s="47" t="s">
        <v>49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x14ac:dyDescent="0.35">
      <c r="A2" s="1"/>
      <c r="B2" s="48"/>
      <c r="C2" s="49"/>
      <c r="D2" s="49"/>
      <c r="E2" s="49"/>
      <c r="F2" s="49"/>
      <c r="G2" s="49"/>
      <c r="H2" s="49"/>
      <c r="I2" s="50"/>
    </row>
    <row r="3" spans="1:12" s="3" customFormat="1" ht="70.5" customHeight="1" x14ac:dyDescent="0.35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">
        <v>8</v>
      </c>
      <c r="H3" s="24" t="str">
        <f>[1]Sheet1!$G$4</f>
        <v>Imlitex</v>
      </c>
      <c r="I3" s="26" t="s">
        <v>30</v>
      </c>
      <c r="J3" s="4" t="s">
        <v>31</v>
      </c>
      <c r="K3" s="4" t="s">
        <v>32</v>
      </c>
      <c r="L3" s="4" t="s">
        <v>14</v>
      </c>
    </row>
    <row r="4" spans="1:12" x14ac:dyDescent="0.35">
      <c r="A4" s="27" t="s">
        <v>33</v>
      </c>
      <c r="B4" s="28">
        <f>'ESO informacija 03.13'!B4</f>
        <v>100</v>
      </c>
      <c r="C4" s="28">
        <f>'ESO informacija 03.13'!C4</f>
        <v>377</v>
      </c>
      <c r="D4" s="28">
        <f>'ESO informacija 03.13'!D4</f>
        <v>22226</v>
      </c>
      <c r="E4" s="28">
        <f>'ESO informacija 03.13'!E4</f>
        <v>16228</v>
      </c>
      <c r="F4" s="28">
        <f>'ESO informacija 03.13'!F4</f>
        <v>56067</v>
      </c>
      <c r="G4" s="28">
        <f>'ESO informacija 03.13'!H4</f>
        <v>12</v>
      </c>
      <c r="H4" s="28">
        <f>'ESO informacija 03.13'!G4</f>
        <v>1</v>
      </c>
      <c r="I4" s="29">
        <f>'ESO informacija 03.13'!K4</f>
        <v>95066</v>
      </c>
      <c r="J4" s="9">
        <f>'ESO informacija 03.13'!L4</f>
        <v>97682</v>
      </c>
      <c r="K4" s="9">
        <f>J4-I4</f>
        <v>2616</v>
      </c>
      <c r="L4" s="10">
        <f>K4/J4</f>
        <v>2.6780778444339796E-2</v>
      </c>
    </row>
    <row r="5" spans="1:12" x14ac:dyDescent="0.35">
      <c r="A5" s="27" t="s">
        <v>34</v>
      </c>
      <c r="B5" s="28">
        <f>'ESO informacija 03.13'!B5</f>
        <v>668</v>
      </c>
      <c r="C5" s="28">
        <f>'ESO informacija 03.13'!C5</f>
        <v>3897</v>
      </c>
      <c r="D5" s="28">
        <f>'ESO informacija 03.13'!D5</f>
        <v>83782</v>
      </c>
      <c r="E5" s="28">
        <f>'ESO informacija 03.13'!E5</f>
        <v>74303</v>
      </c>
      <c r="F5" s="28">
        <f>'ESO informacija 03.13'!F5</f>
        <v>532356</v>
      </c>
      <c r="G5" s="28">
        <f>'ESO informacija 03.13'!H5</f>
        <v>54</v>
      </c>
      <c r="H5" s="28">
        <f>'ESO informacija 03.13'!G5</f>
        <v>0</v>
      </c>
      <c r="I5" s="29">
        <f>'ESO informacija 03.13'!K5</f>
        <v>695491</v>
      </c>
      <c r="J5" s="9">
        <f>'ESO informacija 03.13'!L5</f>
        <v>738771</v>
      </c>
      <c r="K5" s="9">
        <f t="shared" ref="K5:K8" si="0">J5-I5</f>
        <v>43280</v>
      </c>
      <c r="L5" s="10">
        <f t="shared" ref="L5:L7" si="1">K5/J5</f>
        <v>5.8583783066741925E-2</v>
      </c>
    </row>
    <row r="6" spans="1:12" x14ac:dyDescent="0.35">
      <c r="A6" s="27" t="s">
        <v>35</v>
      </c>
      <c r="B6" s="28">
        <f>'ESO informacija 03.13'!B6</f>
        <v>211</v>
      </c>
      <c r="C6" s="28">
        <f>'ESO informacija 03.13'!C6</f>
        <v>1204</v>
      </c>
      <c r="D6" s="28">
        <f>'ESO informacija 03.13'!D6</f>
        <v>35231</v>
      </c>
      <c r="E6" s="28">
        <f>'ESO informacija 03.13'!E6</f>
        <v>35568</v>
      </c>
      <c r="F6" s="28">
        <f>'ESO informacija 03.13'!F6</f>
        <v>333354</v>
      </c>
      <c r="G6" s="28">
        <f>'ESO informacija 03.13'!H6</f>
        <v>21</v>
      </c>
      <c r="H6" s="28">
        <f>'ESO informacija 03.13'!G6</f>
        <v>26</v>
      </c>
      <c r="I6" s="29">
        <f>'ESO informacija 03.13'!K6</f>
        <v>406612</v>
      </c>
      <c r="J6" s="9">
        <f>'ESO informacija 03.13'!L6</f>
        <v>876980</v>
      </c>
      <c r="K6" s="9">
        <f t="shared" si="0"/>
        <v>470368</v>
      </c>
      <c r="L6" s="10">
        <f t="shared" si="1"/>
        <v>0.53634974571826044</v>
      </c>
    </row>
    <row r="7" spans="1:12" x14ac:dyDescent="0.35">
      <c r="A7" s="30" t="s">
        <v>36</v>
      </c>
      <c r="B7" s="28">
        <f>'ESO informacija 03.13'!B7</f>
        <v>1</v>
      </c>
      <c r="C7" s="28">
        <f>'ESO informacija 03.13'!C7</f>
        <v>2</v>
      </c>
      <c r="D7" s="28">
        <f>'ESO informacija 03.13'!D7</f>
        <v>99</v>
      </c>
      <c r="E7" s="28">
        <f>'ESO informacija 03.13'!E7</f>
        <v>61</v>
      </c>
      <c r="F7" s="28">
        <f>'ESO informacija 03.13'!F7</f>
        <v>100</v>
      </c>
      <c r="G7" s="28">
        <f>'ESO informacija 03.13'!H7</f>
        <v>0</v>
      </c>
      <c r="H7" s="28">
        <f>'ESO informacija 03.13'!G7</f>
        <v>0</v>
      </c>
      <c r="I7" s="29">
        <f>'ESO informacija 03.13'!K7</f>
        <v>374</v>
      </c>
      <c r="J7" s="9">
        <f>'ESO informacija 03.13'!L7</f>
        <v>1026</v>
      </c>
      <c r="K7" s="9">
        <f t="shared" si="0"/>
        <v>652</v>
      </c>
      <c r="L7" s="10">
        <f t="shared" si="1"/>
        <v>0.63547758284600386</v>
      </c>
    </row>
    <row r="8" spans="1:12" x14ac:dyDescent="0.35">
      <c r="A8" s="27" t="s">
        <v>37</v>
      </c>
      <c r="B8" s="29">
        <f>SUM(B4:B7)</f>
        <v>980</v>
      </c>
      <c r="C8" s="29">
        <f t="shared" ref="C8:I8" si="2">SUM(C4:C7)</f>
        <v>5480</v>
      </c>
      <c r="D8" s="29">
        <f t="shared" si="2"/>
        <v>141338</v>
      </c>
      <c r="E8" s="29">
        <f t="shared" si="2"/>
        <v>126160</v>
      </c>
      <c r="F8" s="29">
        <f t="shared" si="2"/>
        <v>921877</v>
      </c>
      <c r="G8" s="29">
        <f t="shared" si="2"/>
        <v>87</v>
      </c>
      <c r="H8" s="29">
        <f t="shared" si="2"/>
        <v>27</v>
      </c>
      <c r="I8" s="29">
        <f t="shared" si="2"/>
        <v>1197543</v>
      </c>
      <c r="J8" s="11">
        <f>'ESO informacija 03.13'!L8</f>
        <v>1714459</v>
      </c>
      <c r="K8" s="12">
        <f t="shared" si="0"/>
        <v>516916</v>
      </c>
      <c r="L8" s="13"/>
    </row>
    <row r="9" spans="1:12" ht="43.5" x14ac:dyDescent="0.35">
      <c r="A9" s="2" t="s">
        <v>38</v>
      </c>
      <c r="B9" s="14">
        <f t="shared" ref="B9:H9" si="3">B4/$I$4</f>
        <v>1.0519007847179854E-3</v>
      </c>
      <c r="C9" s="14">
        <f t="shared" si="3"/>
        <v>3.965665958386805E-3</v>
      </c>
      <c r="D9" s="14">
        <f t="shared" si="3"/>
        <v>0.23379546841141943</v>
      </c>
      <c r="E9" s="14">
        <f t="shared" si="3"/>
        <v>0.17070245934403466</v>
      </c>
      <c r="F9" s="14">
        <f t="shared" si="3"/>
        <v>0.58976921296783291</v>
      </c>
      <c r="G9" s="15">
        <f t="shared" si="3"/>
        <v>1.2622809416615825E-4</v>
      </c>
      <c r="H9" s="14">
        <f t="shared" si="3"/>
        <v>1.0519007847179855E-5</v>
      </c>
      <c r="I9" s="16"/>
      <c r="J9" s="17">
        <f>I4/J4</f>
        <v>0.97321922155566021</v>
      </c>
      <c r="K9" s="17">
        <f>K4/J4</f>
        <v>2.6780778444339796E-2</v>
      </c>
      <c r="L9" s="13"/>
    </row>
    <row r="10" spans="1:12" ht="43.5" x14ac:dyDescent="0.35">
      <c r="A10" s="2" t="s">
        <v>39</v>
      </c>
      <c r="B10" s="14">
        <f t="shared" ref="B10:H10" si="4">B5/$I$5</f>
        <v>9.604725294791737E-4</v>
      </c>
      <c r="C10" s="14">
        <f t="shared" si="4"/>
        <v>5.6032356996711672E-3</v>
      </c>
      <c r="D10" s="14">
        <f t="shared" si="4"/>
        <v>0.12046453512698223</v>
      </c>
      <c r="E10" s="14">
        <f t="shared" si="4"/>
        <v>0.10683531490702253</v>
      </c>
      <c r="F10" s="14">
        <f t="shared" si="4"/>
        <v>0.76543909266978294</v>
      </c>
      <c r="G10" s="15">
        <f t="shared" si="4"/>
        <v>7.7642988909993078E-5</v>
      </c>
      <c r="H10" s="14">
        <f t="shared" si="4"/>
        <v>0</v>
      </c>
      <c r="I10" s="16"/>
      <c r="J10" s="17">
        <f>I5/J5</f>
        <v>0.94141621693325805</v>
      </c>
      <c r="K10" s="17">
        <f>K5/J5</f>
        <v>5.8583783066741925E-2</v>
      </c>
      <c r="L10" s="13"/>
    </row>
    <row r="11" spans="1:12" ht="43.5" x14ac:dyDescent="0.35">
      <c r="A11" s="2" t="s">
        <v>40</v>
      </c>
      <c r="B11" s="14">
        <f t="shared" ref="B11:H11" si="5">B6/$I$6</f>
        <v>5.1892221577326785E-4</v>
      </c>
      <c r="C11" s="14">
        <f t="shared" si="5"/>
        <v>2.9610537810000688E-3</v>
      </c>
      <c r="D11" s="14">
        <f t="shared" si="5"/>
        <v>8.6645253952170626E-2</v>
      </c>
      <c r="E11" s="14">
        <f t="shared" si="5"/>
        <v>8.747405388921134E-2</v>
      </c>
      <c r="F11" s="14">
        <f t="shared" si="5"/>
        <v>0.8198331578999144</v>
      </c>
      <c r="G11" s="18">
        <f t="shared" si="5"/>
        <v>5.1646286877908175E-5</v>
      </c>
      <c r="H11" s="14">
        <f t="shared" si="5"/>
        <v>6.3943021848838691E-5</v>
      </c>
      <c r="I11" s="16"/>
      <c r="J11" s="17">
        <f>I6/J6</f>
        <v>0.46365025428173962</v>
      </c>
      <c r="K11" s="17">
        <f>K6/J6</f>
        <v>0.53634974571826044</v>
      </c>
      <c r="L11" s="13"/>
    </row>
    <row r="12" spans="1:12" ht="43.5" x14ac:dyDescent="0.35">
      <c r="A12" s="2" t="s">
        <v>41</v>
      </c>
      <c r="B12" s="14">
        <f t="shared" ref="B12:H12" si="6">B7/$I$7</f>
        <v>2.6737967914438501E-3</v>
      </c>
      <c r="C12" s="14">
        <f t="shared" si="6"/>
        <v>5.3475935828877002E-3</v>
      </c>
      <c r="D12" s="14">
        <f t="shared" si="6"/>
        <v>0.26470588235294118</v>
      </c>
      <c r="E12" s="14">
        <f t="shared" si="6"/>
        <v>0.16310160427807488</v>
      </c>
      <c r="F12" s="14">
        <f t="shared" si="6"/>
        <v>0.26737967914438504</v>
      </c>
      <c r="G12" s="14">
        <f t="shared" si="6"/>
        <v>0</v>
      </c>
      <c r="H12" s="14">
        <f t="shared" si="6"/>
        <v>0</v>
      </c>
      <c r="I12" s="16"/>
      <c r="J12" s="17">
        <f>I7/J7</f>
        <v>0.36452241715399608</v>
      </c>
      <c r="K12" s="17">
        <f>K7/J7</f>
        <v>0.63547758284600386</v>
      </c>
      <c r="L12" s="13"/>
    </row>
    <row r="13" spans="1:12" ht="29" x14ac:dyDescent="0.35">
      <c r="A13" s="2" t="s">
        <v>42</v>
      </c>
      <c r="B13" s="14">
        <f t="shared" ref="B13:H13" si="7">B8/$I$8</f>
        <v>8.1834222236696307E-4</v>
      </c>
      <c r="C13" s="14">
        <f t="shared" si="7"/>
        <v>4.5760361005826094E-3</v>
      </c>
      <c r="D13" s="14">
        <f t="shared" si="7"/>
        <v>0.11802331941316513</v>
      </c>
      <c r="E13" s="14">
        <f t="shared" si="7"/>
        <v>0.10534903548348577</v>
      </c>
      <c r="F13" s="14">
        <f t="shared" si="7"/>
        <v>0.76980701319284572</v>
      </c>
      <c r="G13" s="18">
        <f t="shared" si="7"/>
        <v>7.264874831216916E-5</v>
      </c>
      <c r="H13" s="14">
        <f t="shared" si="7"/>
        <v>2.2546163269293878E-5</v>
      </c>
      <c r="I13" s="16"/>
      <c r="J13" s="17">
        <f>I8/J8</f>
        <v>0.69849614368147617</v>
      </c>
      <c r="K13" s="17">
        <f>K8/J8</f>
        <v>0.30150385631852378</v>
      </c>
      <c r="L13" s="13"/>
    </row>
    <row r="14" spans="1:12" x14ac:dyDescent="0.35">
      <c r="A14" s="5" t="s">
        <v>43</v>
      </c>
    </row>
    <row r="15" spans="1:12" x14ac:dyDescent="0.35">
      <c r="I15" s="19"/>
    </row>
    <row r="16" spans="1:12" x14ac:dyDescent="0.35">
      <c r="I16" s="19"/>
    </row>
    <row r="17" spans="9:9" x14ac:dyDescent="0.35">
      <c r="I17" s="19"/>
    </row>
    <row r="18" spans="9:9" x14ac:dyDescent="0.35">
      <c r="I18" s="19"/>
    </row>
    <row r="19" spans="9:9" x14ac:dyDescent="0.35">
      <c r="I19" s="19"/>
    </row>
  </sheetData>
  <mergeCells count="2">
    <mergeCell ref="A1:L1"/>
    <mergeCell ref="B2:I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DADD-DC9C-4AED-A739-3B83027173BA}">
  <dimension ref="A1:O10"/>
  <sheetViews>
    <sheetView zoomScale="80" zoomScaleNormal="80" workbookViewId="0">
      <selection activeCell="E26" sqref="E26"/>
    </sheetView>
  </sheetViews>
  <sheetFormatPr defaultRowHeight="14.5" x14ac:dyDescent="0.35"/>
  <cols>
    <col min="1" max="1" width="23" bestFit="1" customWidth="1"/>
    <col min="2" max="2" width="13.81640625" customWidth="1"/>
    <col min="3" max="3" width="18.6328125" bestFit="1" customWidth="1"/>
    <col min="4" max="4" width="14.7265625" bestFit="1" customWidth="1"/>
    <col min="5" max="5" width="16" bestFit="1" customWidth="1"/>
    <col min="6" max="6" width="14" customWidth="1"/>
    <col min="7" max="7" width="13.81640625" bestFit="1" customWidth="1"/>
    <col min="8" max="8" width="20" bestFit="1" customWidth="1"/>
    <col min="9" max="9" width="15" bestFit="1" customWidth="1"/>
    <col min="10" max="10" width="9.7265625" customWidth="1"/>
    <col min="11" max="11" width="10" customWidth="1"/>
    <col min="12" max="12" width="18" bestFit="1" customWidth="1"/>
    <col min="13" max="13" width="18" customWidth="1"/>
    <col min="14" max="14" width="15.81640625" customWidth="1"/>
    <col min="15" max="15" width="20" customWidth="1"/>
    <col min="16" max="16" width="14.26953125" bestFit="1" customWidth="1"/>
  </cols>
  <sheetData>
    <row r="1" spans="1:15" x14ac:dyDescent="0.35">
      <c r="A1" s="47" t="s">
        <v>49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5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3" customFormat="1" ht="40.5" customHeight="1" x14ac:dyDescent="0.35">
      <c r="A3" s="2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tr">
        <f>'ESO informacija 03.13'!G3</f>
        <v>Imlitex</v>
      </c>
      <c r="H3" s="24" t="s">
        <v>8</v>
      </c>
      <c r="I3" s="24" t="s">
        <v>44</v>
      </c>
      <c r="J3" s="24"/>
      <c r="K3" s="25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x14ac:dyDescent="0.35">
      <c r="A4" s="1">
        <v>1</v>
      </c>
      <c r="B4" s="20">
        <f>'ESO informacija 03.13'!B4</f>
        <v>100</v>
      </c>
      <c r="C4" s="20">
        <f>'ESO informacija 03.13'!C4</f>
        <v>377</v>
      </c>
      <c r="D4" s="20">
        <f>'ESO informacija 03.13'!D4</f>
        <v>22226</v>
      </c>
      <c r="E4" s="20">
        <f>'ESO informacija 03.13'!E4</f>
        <v>16228</v>
      </c>
      <c r="F4" s="20">
        <f>'ESO informacija 03.13'!F4</f>
        <v>56067</v>
      </c>
      <c r="G4" s="20">
        <f>'ESO informacija 03.13'!G4</f>
        <v>1</v>
      </c>
      <c r="H4" s="20">
        <f>'ESO informacija 03.13'!H4</f>
        <v>12</v>
      </c>
      <c r="I4" s="23">
        <f>'ESO informacija 03.13'!P4</f>
        <v>55</v>
      </c>
      <c r="J4" s="20">
        <f>'ESO informacija 03.13'!J4</f>
        <v>0</v>
      </c>
      <c r="K4" s="20">
        <f>'ESO informacija 03.13'!K4</f>
        <v>95066</v>
      </c>
      <c r="L4" s="7">
        <f>'ESO informacija 03.13'!L4</f>
        <v>97682</v>
      </c>
      <c r="M4" s="7">
        <f>L4-K4</f>
        <v>2616</v>
      </c>
      <c r="N4" s="6">
        <f>M4/L4</f>
        <v>2.6780778444339796E-2</v>
      </c>
      <c r="O4" s="6">
        <f>1-N4</f>
        <v>0.97321922155566021</v>
      </c>
    </row>
    <row r="5" spans="1:15" x14ac:dyDescent="0.35">
      <c r="A5" s="1">
        <v>2</v>
      </c>
      <c r="B5" s="20">
        <f>'ESO informacija 03.13'!B5</f>
        <v>668</v>
      </c>
      <c r="C5" s="20">
        <f>'ESO informacija 03.13'!C5</f>
        <v>3897</v>
      </c>
      <c r="D5" s="20">
        <f>'ESO informacija 03.13'!D5</f>
        <v>83782</v>
      </c>
      <c r="E5" s="20">
        <f>'ESO informacija 03.13'!E5</f>
        <v>74303</v>
      </c>
      <c r="F5" s="20">
        <f>'ESO informacija 03.13'!F5</f>
        <v>532356</v>
      </c>
      <c r="G5" s="20">
        <f>'ESO informacija 03.13'!G5</f>
        <v>0</v>
      </c>
      <c r="H5" s="20">
        <f>'ESO informacija 03.13'!H5</f>
        <v>54</v>
      </c>
      <c r="I5" s="23">
        <f>'ESO informacija 03.13'!P5</f>
        <v>431</v>
      </c>
      <c r="J5" s="20">
        <f>'ESO informacija 03.13'!J5</f>
        <v>0</v>
      </c>
      <c r="K5" s="20">
        <f>'ESO informacija 03.13'!K5</f>
        <v>695491</v>
      </c>
      <c r="L5" s="7">
        <f>'ESO informacija 03.13'!L5</f>
        <v>738771</v>
      </c>
      <c r="M5" s="7">
        <f t="shared" ref="M5:M8" si="0">L5-K5</f>
        <v>43280</v>
      </c>
      <c r="N5" s="6">
        <f t="shared" ref="N5:N8" si="1">M5/L5</f>
        <v>5.8583783066741925E-2</v>
      </c>
      <c r="O5" s="6">
        <f t="shared" ref="O5:O8" si="2">1-N5</f>
        <v>0.94141621693325805</v>
      </c>
    </row>
    <row r="6" spans="1:15" x14ac:dyDescent="0.35">
      <c r="A6" s="1">
        <v>3</v>
      </c>
      <c r="B6" s="20">
        <f>'ESO informacija 03.13'!B6</f>
        <v>211</v>
      </c>
      <c r="C6" s="20">
        <f>'ESO informacija 03.13'!C6</f>
        <v>1204</v>
      </c>
      <c r="D6" s="20">
        <f>'ESO informacija 03.13'!D6</f>
        <v>35231</v>
      </c>
      <c r="E6" s="20">
        <f>'ESO informacija 03.13'!E6</f>
        <v>35568</v>
      </c>
      <c r="F6" s="20">
        <f>'ESO informacija 03.13'!F6</f>
        <v>333354</v>
      </c>
      <c r="G6" s="20">
        <f>'ESO informacija 03.13'!G6</f>
        <v>26</v>
      </c>
      <c r="H6" s="20">
        <f>'ESO informacija 03.13'!H6</f>
        <v>21</v>
      </c>
      <c r="I6" s="23">
        <f>'ESO informacija 03.13'!P6</f>
        <v>997</v>
      </c>
      <c r="J6" s="20">
        <f>'ESO informacija 03.13'!J6</f>
        <v>0</v>
      </c>
      <c r="K6" s="20">
        <f>'ESO informacija 03.13'!K6</f>
        <v>406612</v>
      </c>
      <c r="L6" s="7">
        <f>'ESO informacija 03.13'!L6</f>
        <v>876980</v>
      </c>
      <c r="M6" s="7">
        <f t="shared" si="0"/>
        <v>470368</v>
      </c>
      <c r="N6" s="6">
        <f t="shared" si="1"/>
        <v>0.53634974571826044</v>
      </c>
      <c r="O6" s="6">
        <f t="shared" si="2"/>
        <v>0.46365025428173956</v>
      </c>
    </row>
    <row r="7" spans="1:15" x14ac:dyDescent="0.35">
      <c r="A7" s="1" t="s">
        <v>17</v>
      </c>
      <c r="B7" s="20">
        <f>'ESO informacija 03.13'!B7</f>
        <v>1</v>
      </c>
      <c r="C7" s="20">
        <f>'ESO informacija 03.13'!C7</f>
        <v>2</v>
      </c>
      <c r="D7" s="20">
        <f>'ESO informacija 03.13'!D7</f>
        <v>99</v>
      </c>
      <c r="E7" s="20">
        <f>'ESO informacija 03.13'!E7</f>
        <v>61</v>
      </c>
      <c r="F7" s="20">
        <f>'ESO informacija 03.13'!F7</f>
        <v>100</v>
      </c>
      <c r="G7" s="20">
        <f>'ESO informacija 03.13'!G7</f>
        <v>0</v>
      </c>
      <c r="H7" s="20">
        <f>'ESO informacija 03.13'!H7</f>
        <v>0</v>
      </c>
      <c r="I7" s="23">
        <f>'ESO informacija 03.13'!P7</f>
        <v>111</v>
      </c>
      <c r="J7" s="20">
        <f>'ESO informacija 03.13'!J7</f>
        <v>0</v>
      </c>
      <c r="K7" s="20">
        <f>'ESO informacija 03.13'!K7</f>
        <v>374</v>
      </c>
      <c r="L7" s="7">
        <f>'ESO informacija 03.13'!L7</f>
        <v>1026</v>
      </c>
      <c r="M7" s="7">
        <f t="shared" si="0"/>
        <v>652</v>
      </c>
      <c r="N7" s="6">
        <f t="shared" si="1"/>
        <v>0.63547758284600386</v>
      </c>
      <c r="O7" s="6">
        <f t="shared" si="2"/>
        <v>0.36452241715399614</v>
      </c>
    </row>
    <row r="8" spans="1:15" x14ac:dyDescent="0.35">
      <c r="A8" s="1" t="s">
        <v>18</v>
      </c>
      <c r="B8" s="23">
        <f>SUM(B4:B7)</f>
        <v>980</v>
      </c>
      <c r="C8" s="23">
        <f t="shared" ref="C8:J8" si="3">SUM(C4:C7)</f>
        <v>5480</v>
      </c>
      <c r="D8" s="23">
        <f t="shared" si="3"/>
        <v>141338</v>
      </c>
      <c r="E8" s="23">
        <f t="shared" si="3"/>
        <v>126160</v>
      </c>
      <c r="F8" s="23">
        <f t="shared" si="3"/>
        <v>921877</v>
      </c>
      <c r="G8" s="23">
        <f t="shared" si="3"/>
        <v>27</v>
      </c>
      <c r="H8" s="23">
        <f t="shared" si="3"/>
        <v>87</v>
      </c>
      <c r="I8" s="23">
        <f t="shared" si="3"/>
        <v>1594</v>
      </c>
      <c r="J8" s="23">
        <f t="shared" si="3"/>
        <v>0</v>
      </c>
      <c r="K8" s="23">
        <f>SUM(B8:J8)</f>
        <v>1197543</v>
      </c>
      <c r="L8" s="7">
        <f>SUM(L4:L7)</f>
        <v>1714459</v>
      </c>
      <c r="M8" s="7">
        <f t="shared" si="0"/>
        <v>516916</v>
      </c>
      <c r="N8" s="6">
        <f t="shared" si="1"/>
        <v>0.30150385631852378</v>
      </c>
      <c r="O8" s="6">
        <f t="shared" si="2"/>
        <v>0.69849614368147628</v>
      </c>
    </row>
    <row r="10" spans="1:15" x14ac:dyDescent="0.35">
      <c r="A10" t="s">
        <v>45</v>
      </c>
      <c r="B10" s="33">
        <f>B8-'ESO informacija 03.13'!B8</f>
        <v>0</v>
      </c>
      <c r="C10" s="33">
        <f>C8-'ESO informacija 03.13'!C8</f>
        <v>0</v>
      </c>
      <c r="D10" s="33">
        <f>D8-'ESO informacija 03.13'!D8</f>
        <v>0</v>
      </c>
      <c r="E10" s="33">
        <f>E8-'ESO informacija 03.13'!E8</f>
        <v>0</v>
      </c>
      <c r="F10" s="33">
        <f>F8-'ESO informacija 03.13'!F8</f>
        <v>0</v>
      </c>
      <c r="G10" s="33">
        <f>G8-'ESO informacija 03.13'!G8</f>
        <v>0</v>
      </c>
      <c r="H10" s="33">
        <f>H8-'ESO informacija 03.13'!H8</f>
        <v>0</v>
      </c>
      <c r="I10" s="33">
        <f>I8-'ESO informacija 03.13'!I8-'ESO informacija 03.13'!P8</f>
        <v>0</v>
      </c>
      <c r="J10" s="33">
        <f>J8-'ESO informacija 03.13'!J8</f>
        <v>0</v>
      </c>
      <c r="K10" s="33">
        <f>K8-'ESO informacija 03.13'!K8</f>
        <v>0</v>
      </c>
      <c r="L10" s="33">
        <f>L8-'ESO informacija 03.13'!L8</f>
        <v>0</v>
      </c>
      <c r="M10" s="33">
        <f>M8-'ESO informacija 03.13'!M8</f>
        <v>0</v>
      </c>
    </row>
  </sheetData>
  <mergeCells count="1">
    <mergeCell ref="A1:N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CB496B0C076984283272B1C06F9FFD5" ma:contentTypeVersion="1" ma:contentTypeDescription="Kurkite naują dokumentą." ma:contentTypeScope="" ma:versionID="12f3573081778c726d58c8d2be673809">
  <xsd:schema xmlns:xsd="http://www.w3.org/2001/XMLSchema" xmlns:xs="http://www.w3.org/2001/XMLSchema" xmlns:p="http://schemas.microsoft.com/office/2006/metadata/properties" xmlns:ns2="e8ad8025-1eb2-494f-b36d-1013a19dfede" targetNamespace="http://schemas.microsoft.com/office/2006/metadata/properties" ma:root="true" ma:fieldsID="3f56b2765a7b4bb6a831665d10b98698" ns2:_="">
    <xsd:import namespace="e8ad8025-1eb2-494f-b36d-1013a19dfed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d8025-1eb2-494f-b36d-1013a19df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04942B-67B7-4F18-924B-076719A3EF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F0AA9F-310D-4C20-8E0E-20958B26F831}">
  <ds:schemaRefs>
    <ds:schemaRef ds:uri="http://purl.org/dc/elements/1.1/"/>
    <ds:schemaRef ds:uri="b4e5c526-2a0f-47d3-8da2-7a4c66b168aa"/>
    <ds:schemaRef ds:uri="0cd3c6b2-0c94-4514-a258-436dcc95bfc8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785A73-8912-49BE-88DD-D6CCA00DED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ESO informacija 03.13</vt:lpstr>
      <vt:lpstr>1. Grafikai 03.13</vt:lpstr>
      <vt:lpstr>2. Tinklapiui 03.13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Livijus Aleksovas</dc:creator>
  <cp:keywords/>
  <dc:description/>
  <cp:lastModifiedBy>Dainius Zamuiskas</cp:lastModifiedBy>
  <cp:revision/>
  <dcterms:created xsi:type="dcterms:W3CDTF">2015-06-05T18:17:20Z</dcterms:created>
  <dcterms:modified xsi:type="dcterms:W3CDTF">2023-03-13T11:44:19Z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Audrius.Buivydas@eso.lt</vt:lpwstr>
  </property>
  <property fmtid="{D5CDD505-2E9C-101B-9397-08002B2CF9AE}" pid="5" name="MSIP_Label_320c693d-44b7-4e16-b3dd-4fcd87401cf5_SetDate">
    <vt:lpwstr>2020-11-10T12:12:42.6939376Z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a79f3582-0e0e-4596-b880-ab1ba8f4bb45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2021-09-15T05:16:35Z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a79f3582-0e0e-4596-b880-ab1ba8f4bb45</vt:lpwstr>
  </property>
  <property fmtid="{D5CDD505-2E9C-101B-9397-08002B2CF9AE}" pid="16" name="MSIP_Label_190751af-2442-49a7-b7b9-9f0bcce858c9_ContentBits">
    <vt:lpwstr>0</vt:lpwstr>
  </property>
  <property fmtid="{D5CDD505-2E9C-101B-9397-08002B2CF9AE}" pid="17" name="ContentTypeId">
    <vt:lpwstr>0x0101008CB496B0C076984283272B1C06F9FFD5</vt:lpwstr>
  </property>
</Properties>
</file>