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11" documentId="8_{045F5B44-7EBC-4DEB-A105-F2254BC5D313}" xr6:coauthVersionLast="47" xr6:coauthVersionMax="47" xr10:uidLastSave="{61726841-786A-42EC-B828-7E0CD16AE8B3}"/>
  <bookViews>
    <workbookView xWindow="20" yWindow="490" windowWidth="19180" windowHeight="10000" xr2:uid="{00000000-000D-0000-FFFF-FFFF00000000}"/>
  </bookViews>
  <sheets>
    <sheet name="ESO informacija 03.08" sheetId="7" r:id="rId1"/>
    <sheet name="1. Grafikai 03.08" sheetId="8" r:id="rId2"/>
    <sheet name="2. Tinklapiui 03.08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7" l="1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O17" i="7"/>
  <c r="O16" i="7"/>
  <c r="O15" i="7"/>
  <c r="O14" i="7"/>
  <c r="H5" i="8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I4" i="8"/>
  <c r="I6" i="8"/>
  <c r="I7" i="8"/>
  <c r="N8" i="9" l="1"/>
  <c r="O8" i="9" s="1"/>
  <c r="I5" i="8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N4" i="7" l="1"/>
  <c r="F10" i="8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M6" i="7"/>
  <c r="N6" i="7" s="1"/>
  <c r="O6" i="7" s="1"/>
  <c r="M7" i="7"/>
  <c r="N7" i="7" s="1"/>
  <c r="O7" i="7" s="1"/>
  <c r="J8" i="8"/>
  <c r="N5" i="7" l="1"/>
  <c r="O5" i="7" s="1"/>
  <c r="M10" i="7"/>
  <c r="K8" i="8"/>
  <c r="K13" i="8" s="1"/>
  <c r="J13" i="8"/>
  <c r="K10" i="9"/>
  <c r="M8" i="7"/>
  <c r="N8" i="7" l="1"/>
  <c r="O8" i="7" s="1"/>
  <c r="M10" i="9"/>
  <c r="O4" i="7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<sst xmlns="http://schemas.openxmlformats.org/spreadsheetml/2006/main" count="84" uniqueCount="50">
  <si>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</si>
  <si>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</si>
  <si>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</si>
  <si>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</si>
  <si>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</si>
  <si>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</si>
  <si>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</si>
  <si>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</si>
  <si>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</si>
  <si>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</si>
  <si>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</si>
  <si>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</si>
  <si>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</si>
  <si>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</si>
  <si>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</si>
  <si>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</si>
  <si>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</si>
  <si>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</si>
  <si>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</si>
  <si>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</si>
  <si>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</si>
  <si>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</si>
  <si>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</si>
  <si>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</si>
  <si>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</si>
  <si>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</si>
  <si>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</si>
  <si>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</si>
  <si>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</si>
  <si>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</si>
  <si>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</si>
  <si>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</si>
  <si>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</si>
  <si>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</si>
  <si>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</si>
  <si>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</si>
  <si>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</si>
  <si>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</si>
  <si>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</si>
  <si>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</si>
  <si>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</si>
  <si>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</si>
  <si>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</si>
  <si>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</si>
  <si>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</si>
  <si>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</si>
  <si>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2023.04.01</t>
    </r>
  </si>
  <si>
    <t>Importuojama dalis į sheetą "Grafikai 03.08" pilkai pažymėta</t>
  </si>
  <si>
    <t xml:space="preserve">                                                                                              2023 m. kovo mėn. 8 d. duomenys</t>
  </si>
  <si>
    <t>2023 m. kovo mėn. 8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</si>
</sst>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4" borderId="1" xfId="0" applyNumberFormat="1" applyFont="1" applyFill="1" applyBorder="1"/>
    <xf numFmtId="3" fontId="10" fillId="0" borderId="0" xfId="0" applyNumberFormat="1" applyFont="1"/>
    <xf numFmtId="0" fontId="11" fillId="3" borderId="1" xfId="0" applyFont="1" applyFill="1" applyBorder="1"/>
    <xf numFmtId="3" fontId="0" fillId="0" borderId="0" xfId="0" applyNumberFormat="1"/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3" fontId="11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/>
    <xf numFmtId="14" fontId="0" fillId="0" borderId="0" xfId="0" applyNumberFormat="1"/>
    <xf numFmtId="3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4" fontId="0" fillId="0" borderId="0" xfId="0" applyNumberFormat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03.08'!$I$3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03.08'!$I$4</c:f>
              <c:numCache>
                <c:formatCode>#\ ##0\ _€</c:formatCode>
                <c:ptCount val="1"/>
                <c:pt idx="0">
                  <c:v>95052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03.08'!$K$3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03.08'!$K$4</c:f>
              <c:numCache>
                <c:formatCode>#\ ##0\ _€</c:formatCode>
                <c:ptCount val="1"/>
                <c:pt idx="0">
                  <c:v>2630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03.08'!$A$4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FE5C60-3D31-44DE-8F4A-55B8688E34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D0AD41-097A-40D2-963F-1FBC8AEE8A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967789F-A81E-4FE6-A5CD-EA5A94D07F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CD4D1B5-D88F-4E52-96B6-7D097FB4A8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A8F74A-11A8-4E04-9097-823A80D29D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2E3C988-3AEB-4378-B220-F6A4899CEE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617018F-F612-4452-9574-F3471653CB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03.08'!$B$3:$H$3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03.08'!$B$4:$H$4</c:f>
              <c:numCache>
                <c:formatCode>#\ ##0\ _€</c:formatCode>
                <c:ptCount val="7"/>
                <c:pt idx="0">
                  <c:v>100</c:v>
                </c:pt>
                <c:pt idx="1">
                  <c:v>377</c:v>
                </c:pt>
                <c:pt idx="2">
                  <c:v>22225</c:v>
                </c:pt>
                <c:pt idx="3">
                  <c:v>16231</c:v>
                </c:pt>
                <c:pt idx="4">
                  <c:v>56072</c:v>
                </c:pt>
                <c:pt idx="5">
                  <c:v>12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23,4%</c:v>
                  </c:pt>
                  <c:pt idx="3">
                    <c:v>17,1%</c:v>
                  </c:pt>
                  <c:pt idx="4">
                    <c:v>59,0%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03.08'!$A$5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9E136BA-689A-4C20-AFCE-9DEA2F68F8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C5FAF8-437D-4289-A5C7-184406B345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ADC62B2-1CCD-47FB-9418-E969A7B4D1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7B9237-09A7-4855-90EC-2595403E42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6B6B4A-B2DA-46AD-A03F-E391A1A878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4598E2-A369-4956-AEBE-BCF084D70A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76AB951-9701-441F-AB69-1037457915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03.08'!$B$3:$H$3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03.08'!$B$5:$H$5</c:f>
              <c:numCache>
                <c:formatCode>#\ ##0\ _€</c:formatCode>
                <c:ptCount val="7"/>
                <c:pt idx="0">
                  <c:v>668</c:v>
                </c:pt>
                <c:pt idx="1">
                  <c:v>3898</c:v>
                </c:pt>
                <c:pt idx="2">
                  <c:v>83787</c:v>
                </c:pt>
                <c:pt idx="3">
                  <c:v>74311</c:v>
                </c:pt>
                <c:pt idx="4">
                  <c:v>532395</c:v>
                </c:pt>
                <c:pt idx="5">
                  <c:v>54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12,0%</c:v>
                  </c:pt>
                  <c:pt idx="3">
                    <c:v>10,7%</c:v>
                  </c:pt>
                  <c:pt idx="4">
                    <c:v>76,6%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03.08'!$A$6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CA14D75-4810-4B63-B064-5C23C8CEF8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A7747D17-405A-4E0A-8B96-C32C68BE25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1783C6-0DF9-42E2-84BB-2E60015E67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FE343AF-D5CE-47D3-84B0-6001E6609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F0AC619-54D7-4D6E-BFD1-69DA20B3A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28B5800-E7F1-4944-9381-95762F531B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87AFA2-71FB-4D0E-A4A8-4572AF3651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03.08'!$B$3:$H$3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03.08'!$B$6:$H$6</c:f>
              <c:numCache>
                <c:formatCode>#\ ##0\ _€</c:formatCode>
                <c:ptCount val="7"/>
                <c:pt idx="0">
                  <c:v>211</c:v>
                </c:pt>
                <c:pt idx="1">
                  <c:v>1204</c:v>
                </c:pt>
                <c:pt idx="2">
                  <c:v>35237</c:v>
                </c:pt>
                <c:pt idx="3">
                  <c:v>35570</c:v>
                </c:pt>
                <c:pt idx="4">
                  <c:v>333383</c:v>
                </c:pt>
                <c:pt idx="5">
                  <c:v>21</c:v>
                </c:pt>
                <c:pt idx="6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8,7%</c:v>
                  </c:pt>
                  <c:pt idx="3">
                    <c:v>8,8%</c:v>
                  </c:pt>
                  <c:pt idx="4">
                    <c:v>82,1%</c:v>
                  </c:pt>
                  <c:pt idx="5">
                    <c:v>0,005%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03.08'!$A$7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03.08'!$B$3:$H$3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03.08'!$B$7:$H$7</c:f>
              <c:numCache>
                <c:formatCode>#\ ##0\ _€</c:formatCode>
                <c:ptCount val="7"/>
                <c:pt idx="0">
                  <c:v>1</c:v>
                </c:pt>
                <c:pt idx="1">
                  <c:v>0</c:v>
                </c:pt>
                <c:pt idx="2">
                  <c:v>98</c:v>
                </c:pt>
                <c:pt idx="3">
                  <c:v>55</c:v>
                </c:pt>
                <c:pt idx="4">
                  <c:v>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03.08'!$A$8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D33157A-73DE-4EFC-B3C1-3227710F26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C044D6-82C4-4E03-B0B6-AF588192F0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6C97B7-D5B9-47A8-A616-A734265ADC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37576DF-14D7-4354-9452-BEE0719F88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92896A-F267-47CF-97C0-20B8EE93BE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9AB1E32-7AE4-413F-9F6B-4006E98C73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33DA0C3-CCD1-4598-9061-66CF2E81EF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03.08'!$B$3:$H$3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03.08'!$B$8:$H$8</c:f>
              <c:numCache>
                <c:formatCode>#\ ##0\ _€</c:formatCode>
                <c:ptCount val="7"/>
                <c:pt idx="0">
                  <c:v>980</c:v>
                </c:pt>
                <c:pt idx="1">
                  <c:v>5479</c:v>
                </c:pt>
                <c:pt idx="2">
                  <c:v>141347</c:v>
                </c:pt>
                <c:pt idx="3">
                  <c:v>126167</c:v>
                </c:pt>
                <c:pt idx="4">
                  <c:v>921949</c:v>
                </c:pt>
                <c:pt idx="5">
                  <c:v>87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03.08'!$B$13:$H$13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11,8%</c:v>
                  </c:pt>
                  <c:pt idx="3">
                    <c:v>10,5%</c:v>
                  </c:pt>
                  <c:pt idx="4">
                    <c:v>77,0%</c:v>
                  </c:pt>
                  <c:pt idx="5">
                    <c:v>0,007%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03.08'!$I$3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1A8DD4-7AC4-40B3-A2FB-3C1E0DD6685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60EFDE7-9BAF-487D-96BA-997F25BD6D9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03.08'!$I$5</c:f>
              <c:numCache>
                <c:formatCode>#\ ##0\ _€</c:formatCode>
                <c:ptCount val="1"/>
                <c:pt idx="0">
                  <c:v>695390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03.08'!$K$3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490211B-8F30-4F23-B835-8F0C124C94C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7E02A1F-4BC2-4011-90FD-61D982A0CAC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03.08'!$K$5</c:f>
              <c:numCache>
                <c:formatCode>#\ ##0\ _€</c:formatCode>
                <c:ptCount val="1"/>
                <c:pt idx="0">
                  <c:v>43392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03.08'!$I$3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A6BA3C-7228-4141-85BF-13F2B0C5BCD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4FE7C71-BBE1-4341-9110-6F0294B6C61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AE6432-7A42-460A-96C3-0A46A7781A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63B0AA4-91F4-461F-886C-622C709EE3A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7610FEF-F642-4B52-ABBE-EC7173F6960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9365891-3253-4161-A977-CD9BE25794F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1577B54-27D6-4E6F-96A2-72B03E316BA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678AEA9-5C5F-492E-A358-878B068ACB9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03.08'!$A$4:$A$8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03.08'!$I$4:$I$8</c:f>
              <c:numCache>
                <c:formatCode>#\ ##0\ _€</c:formatCode>
                <c:ptCount val="5"/>
                <c:pt idx="0">
                  <c:v>95052</c:v>
                </c:pt>
                <c:pt idx="1">
                  <c:v>695390</c:v>
                </c:pt>
                <c:pt idx="2">
                  <c:v>406303</c:v>
                </c:pt>
                <c:pt idx="3">
                  <c:v>299</c:v>
                </c:pt>
                <c:pt idx="4">
                  <c:v>1197044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03.08'!$J$9:$J$13</c15:f>
                <c15:dlblRangeCache>
                  <c:ptCount val="5"/>
                  <c:pt idx="0">
                    <c:v>97%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42%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03.08'!$K$3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82A1E3-86F3-49CD-8848-EA89C7584C4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FA346C6-EB40-4C55-B3DA-E2D9FF65627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03.08'!$A$4:$A$8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03.08'!$K$4:$K$8</c:f>
              <c:numCache>
                <c:formatCode>#\ ##0\ _€</c:formatCode>
                <c:ptCount val="5"/>
                <c:pt idx="0">
                  <c:v>2630</c:v>
                </c:pt>
                <c:pt idx="1">
                  <c:v>43392</c:v>
                </c:pt>
                <c:pt idx="2">
                  <c:v>470383</c:v>
                </c:pt>
                <c:pt idx="3">
                  <c:v>415</c:v>
                </c:pt>
                <c:pt idx="4" formatCode="_-* #\ ##0\ _€_-;\-* #\ ##0\ _€_-;_-* &quot;-&quot;\ _€_-;_-@_-">
                  <c:v>516820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03.08'!$K$9:$K$13</c15:f>
                <c15:dlblRangeCache>
                  <c:ptCount val="5"/>
                  <c:pt idx="0">
                    <c:v>3%</c:v>
                  </c:pt>
                  <c:pt idx="1">
                    <c:v>6%</c:v>
                  </c:pt>
                  <c:pt idx="2">
                    <c:v>54%</c:v>
                  </c:pt>
                  <c:pt idx="3">
                    <c:v>58%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tabSelected="1" topLeftCell="B1" zoomScale="70" zoomScaleNormal="70" workbookViewId="0">
      <selection activeCell="G22" sqref="G22"/>
    </sheetView>
  </sheetViews>
  <sheetFormatPr defaultRowHeight="14.25" x14ac:dyDescent="0.45"/>
  <cols>
    <col min="1" max="1" width="23" bestFit="1" customWidth="1"/>
    <col min="2" max="2" width="13.796875" customWidth="1"/>
    <col min="3" max="3" width="18.59765625" bestFit="1" customWidth="1"/>
    <col min="4" max="4" width="14.73046875" bestFit="1" customWidth="1"/>
    <col min="5" max="5" width="16" bestFit="1" customWidth="1"/>
    <col min="6" max="6" width="14" customWidth="1"/>
    <col min="7" max="7" width="13.79687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796875" customWidth="1"/>
    <col min="15" max="15" width="20" customWidth="1"/>
    <col min="16" max="16" width="23.796875" customWidth="1"/>
    <col min="17" max="17" width="14.265625" bestFit="1" customWidth="1"/>
  </cols>
  <sheetData>
    <row r="1" spans="1:18" x14ac:dyDescent="0.45">
      <c r="A1" s="55" t="s">
        <v>47</v>
      </c>
      <c r="B1" s="55"/>
      <c r="C1" s="55"/>
      <c r="D1" s="54" t="s">
        <v>48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8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4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45">
      <c r="A4" s="20">
        <v>1</v>
      </c>
      <c r="B4" s="36">
        <v>100</v>
      </c>
      <c r="C4" s="37">
        <v>377</v>
      </c>
      <c r="D4" s="37">
        <v>22225</v>
      </c>
      <c r="E4" s="37">
        <v>16231</v>
      </c>
      <c r="F4" s="37">
        <v>56072</v>
      </c>
      <c r="G4" s="37">
        <v>1</v>
      </c>
      <c r="H4" s="37">
        <v>12</v>
      </c>
      <c r="I4" s="37">
        <v>0</v>
      </c>
      <c r="J4" s="37">
        <v>0</v>
      </c>
      <c r="K4" s="32">
        <f>SUM(B4:J4)+P4</f>
        <v>95052</v>
      </c>
      <c r="L4" s="31">
        <v>97682</v>
      </c>
      <c r="M4" s="7">
        <f>L4-K4</f>
        <v>2630</v>
      </c>
      <c r="N4" s="6">
        <f>M4/L4</f>
        <v>2.6924100653139781E-2</v>
      </c>
      <c r="O4" s="6">
        <f>1-N4</f>
        <v>0.97307589934686023</v>
      </c>
      <c r="P4" s="40">
        <v>34</v>
      </c>
      <c r="Q4" s="35"/>
      <c r="R4" s="35"/>
    </row>
    <row r="5" spans="1:18" x14ac:dyDescent="0.45">
      <c r="A5" s="20">
        <v>2</v>
      </c>
      <c r="B5" s="38">
        <v>668</v>
      </c>
      <c r="C5" s="39">
        <v>3898</v>
      </c>
      <c r="D5" s="39">
        <v>83787</v>
      </c>
      <c r="E5" s="39">
        <v>74311</v>
      </c>
      <c r="F5" s="39">
        <v>532395</v>
      </c>
      <c r="G5" s="39"/>
      <c r="H5" s="39">
        <v>54</v>
      </c>
      <c r="I5" s="39">
        <v>0</v>
      </c>
      <c r="J5" s="39">
        <v>0</v>
      </c>
      <c r="K5" s="32">
        <f t="shared" ref="K5:K7" si="0">SUM(B5:J5)+P5</f>
        <v>695390</v>
      </c>
      <c r="L5" s="31">
        <v>738782</v>
      </c>
      <c r="M5" s="7">
        <f t="shared" ref="M5:M8" si="1">L5-K5</f>
        <v>43392</v>
      </c>
      <c r="N5" s="6">
        <f t="shared" ref="N5:N8" si="2">M5/L5</f>
        <v>5.8734511669206881E-2</v>
      </c>
      <c r="O5" s="6">
        <f t="shared" ref="O5:O8" si="3">1-N5</f>
        <v>0.94126548833079315</v>
      </c>
      <c r="P5" s="40">
        <v>277</v>
      </c>
      <c r="Q5" s="35"/>
      <c r="R5" s="35"/>
    </row>
    <row r="6" spans="1:18" x14ac:dyDescent="0.45">
      <c r="A6" s="20">
        <v>3</v>
      </c>
      <c r="B6" s="38">
        <v>211</v>
      </c>
      <c r="C6" s="39">
        <v>1204</v>
      </c>
      <c r="D6" s="39">
        <v>35237</v>
      </c>
      <c r="E6" s="39">
        <v>35570</v>
      </c>
      <c r="F6" s="39">
        <v>333383</v>
      </c>
      <c r="G6" s="39">
        <v>25</v>
      </c>
      <c r="H6" s="39">
        <v>21</v>
      </c>
      <c r="I6" s="39">
        <v>0</v>
      </c>
      <c r="J6" s="39">
        <v>0</v>
      </c>
      <c r="K6" s="32">
        <f t="shared" si="0"/>
        <v>406303</v>
      </c>
      <c r="L6" s="31">
        <v>876686</v>
      </c>
      <c r="M6" s="7">
        <f t="shared" si="1"/>
        <v>470383</v>
      </c>
      <c r="N6" s="6">
        <f t="shared" si="2"/>
        <v>0.53654672254376135</v>
      </c>
      <c r="O6" s="6">
        <f t="shared" si="3"/>
        <v>0.46345327745623865</v>
      </c>
      <c r="P6" s="40">
        <v>652</v>
      </c>
      <c r="Q6" s="35"/>
      <c r="R6" s="35"/>
    </row>
    <row r="7" spans="1:18" x14ac:dyDescent="0.45">
      <c r="A7" s="20" t="s">
        <v>17</v>
      </c>
      <c r="B7" s="38">
        <v>1</v>
      </c>
      <c r="C7" s="39">
        <v>0</v>
      </c>
      <c r="D7" s="39">
        <v>98</v>
      </c>
      <c r="E7" s="39">
        <v>55</v>
      </c>
      <c r="F7" s="39">
        <v>99</v>
      </c>
      <c r="G7" s="39"/>
      <c r="H7" s="39">
        <v>0</v>
      </c>
      <c r="I7" s="39">
        <v>0</v>
      </c>
      <c r="J7" s="39">
        <v>0</v>
      </c>
      <c r="K7" s="32">
        <f t="shared" si="0"/>
        <v>299</v>
      </c>
      <c r="L7" s="31">
        <v>714</v>
      </c>
      <c r="M7" s="7">
        <f t="shared" si="1"/>
        <v>415</v>
      </c>
      <c r="N7" s="6">
        <f t="shared" si="2"/>
        <v>0.58123249299719892</v>
      </c>
      <c r="O7" s="6">
        <f t="shared" si="3"/>
        <v>0.41876750700280108</v>
      </c>
      <c r="P7" s="40">
        <v>46</v>
      </c>
      <c r="Q7" s="35"/>
      <c r="R7" s="35"/>
    </row>
    <row r="8" spans="1:18" x14ac:dyDescent="0.45">
      <c r="A8" s="20" t="s">
        <v>18</v>
      </c>
      <c r="B8" s="23">
        <f t="shared" ref="B8:K8" si="4">SUM(B4:B7)</f>
        <v>980</v>
      </c>
      <c r="C8" s="23">
        <f t="shared" si="4"/>
        <v>5479</v>
      </c>
      <c r="D8" s="23">
        <f t="shared" si="4"/>
        <v>141347</v>
      </c>
      <c r="E8" s="23">
        <f t="shared" si="4"/>
        <v>126167</v>
      </c>
      <c r="F8" s="23">
        <f t="shared" si="4"/>
        <v>921949</v>
      </c>
      <c r="G8" s="23">
        <f t="shared" si="4"/>
        <v>26</v>
      </c>
      <c r="H8" s="23">
        <f t="shared" si="4"/>
        <v>87</v>
      </c>
      <c r="I8" s="23">
        <f t="shared" si="4"/>
        <v>0</v>
      </c>
      <c r="J8" s="23">
        <f t="shared" si="4"/>
        <v>0</v>
      </c>
      <c r="K8" s="23">
        <f t="shared" si="4"/>
        <v>1197044</v>
      </c>
      <c r="L8" s="23">
        <f>SUM(L4:L7)</f>
        <v>1713864</v>
      </c>
      <c r="M8" s="7">
        <f t="shared" si="1"/>
        <v>516820</v>
      </c>
      <c r="N8" s="6">
        <f t="shared" si="2"/>
        <v>0.30155251525208537</v>
      </c>
      <c r="O8" s="6">
        <f t="shared" si="3"/>
        <v>0.69844748474791463</v>
      </c>
      <c r="P8" s="34">
        <v>1009</v>
      </c>
      <c r="Q8" s="35"/>
      <c r="R8" s="35"/>
    </row>
    <row r="10" spans="1:18" x14ac:dyDescent="0.45">
      <c r="K10" s="35"/>
      <c r="L10" s="35"/>
      <c r="M10" s="53">
        <f>(SUM(M4:M6)+471000)/L8</f>
        <v>0.5761279774824607</v>
      </c>
    </row>
    <row r="12" spans="1:18" s="42" customFormat="1" ht="15.75" x14ac:dyDescent="0.45">
      <c r="A12" s="47" t="s">
        <v>19</v>
      </c>
      <c r="C12" s="44"/>
      <c r="K12" s="45"/>
      <c r="L12" s="45"/>
      <c r="M12" s="45"/>
      <c r="P12" s="45"/>
    </row>
    <row r="13" spans="1:18" s="41" customFormat="1" ht="43.5" customHeight="1" x14ac:dyDescent="0.45">
      <c r="A13" s="51" t="s">
        <v>20</v>
      </c>
      <c r="B13" s="49" t="s">
        <v>2</v>
      </c>
      <c r="C13" s="49" t="s">
        <v>3</v>
      </c>
      <c r="D13" s="49" t="s">
        <v>4</v>
      </c>
      <c r="E13" s="49" t="s">
        <v>5</v>
      </c>
      <c r="F13" s="49" t="s">
        <v>6</v>
      </c>
      <c r="G13" s="50" t="s">
        <v>7</v>
      </c>
      <c r="H13" s="50" t="s">
        <v>21</v>
      </c>
      <c r="I13" s="49" t="s">
        <v>8</v>
      </c>
      <c r="J13" s="49" t="s">
        <v>22</v>
      </c>
      <c r="K13" s="49" t="s">
        <v>9</v>
      </c>
      <c r="L13" s="49" t="s">
        <v>23</v>
      </c>
      <c r="M13" s="49" t="s">
        <v>10</v>
      </c>
      <c r="N13" s="49" t="s">
        <v>24</v>
      </c>
      <c r="O13" s="49" t="s">
        <v>11</v>
      </c>
    </row>
    <row r="14" spans="1:18" s="42" customFormat="1" x14ac:dyDescent="0.45">
      <c r="A14" s="46">
        <v>44970</v>
      </c>
      <c r="B14" s="43">
        <v>24</v>
      </c>
      <c r="C14" s="43">
        <v>310</v>
      </c>
      <c r="D14" s="43">
        <v>1997</v>
      </c>
      <c r="E14" s="43">
        <v>864</v>
      </c>
      <c r="F14" s="43">
        <v>9593</v>
      </c>
      <c r="G14" s="43">
        <v>21</v>
      </c>
      <c r="H14" s="43">
        <v>104</v>
      </c>
      <c r="I14" s="43">
        <v>2</v>
      </c>
      <c r="J14" s="43">
        <v>1</v>
      </c>
      <c r="K14" s="43">
        <v>37654</v>
      </c>
      <c r="L14" s="43">
        <v>1</v>
      </c>
      <c r="M14" s="43">
        <v>169</v>
      </c>
      <c r="N14" s="43">
        <v>2409</v>
      </c>
      <c r="O14" s="43">
        <f>SUM(B14:N14)</f>
        <v>53149</v>
      </c>
    </row>
    <row r="15" spans="1:18" s="42" customFormat="1" x14ac:dyDescent="0.45">
      <c r="A15" s="46">
        <v>44979</v>
      </c>
      <c r="B15" s="43">
        <v>24</v>
      </c>
      <c r="C15" s="43">
        <v>293</v>
      </c>
      <c r="D15" s="43">
        <v>1981</v>
      </c>
      <c r="E15" s="43">
        <v>874</v>
      </c>
      <c r="F15" s="43">
        <v>9731</v>
      </c>
      <c r="G15" s="43">
        <v>21</v>
      </c>
      <c r="H15" s="43">
        <v>104</v>
      </c>
      <c r="I15" s="43">
        <v>2</v>
      </c>
      <c r="J15" s="43">
        <v>1</v>
      </c>
      <c r="K15" s="43">
        <v>37539</v>
      </c>
      <c r="L15" s="43">
        <v>1</v>
      </c>
      <c r="M15" s="43">
        <v>169</v>
      </c>
      <c r="N15" s="43">
        <v>2416</v>
      </c>
      <c r="O15" s="43">
        <f>SUM(B15:N15)</f>
        <v>53156</v>
      </c>
    </row>
    <row r="16" spans="1:18" s="42" customFormat="1" x14ac:dyDescent="0.45">
      <c r="A16" s="46">
        <v>44984</v>
      </c>
      <c r="B16" s="43">
        <v>24</v>
      </c>
      <c r="C16" s="43">
        <v>293</v>
      </c>
      <c r="D16" s="43">
        <v>1983</v>
      </c>
      <c r="E16" s="43">
        <v>875</v>
      </c>
      <c r="F16" s="43">
        <v>9786</v>
      </c>
      <c r="G16" s="43">
        <v>20</v>
      </c>
      <c r="H16" s="43">
        <v>104</v>
      </c>
      <c r="I16" s="43">
        <v>2</v>
      </c>
      <c r="J16" s="43">
        <v>1</v>
      </c>
      <c r="K16" s="43">
        <v>37461</v>
      </c>
      <c r="L16" s="43">
        <v>1</v>
      </c>
      <c r="M16" s="43">
        <v>168</v>
      </c>
      <c r="N16" s="43">
        <v>2418</v>
      </c>
      <c r="O16" s="43">
        <f>SUM(B16:N16)</f>
        <v>53136</v>
      </c>
    </row>
    <row r="17" spans="1:15" s="42" customFormat="1" x14ac:dyDescent="0.45">
      <c r="A17" s="46">
        <v>44993</v>
      </c>
      <c r="B17" s="43">
        <v>24</v>
      </c>
      <c r="C17" s="43">
        <v>292</v>
      </c>
      <c r="D17" s="43">
        <v>2043</v>
      </c>
      <c r="E17" s="43">
        <v>910</v>
      </c>
      <c r="F17" s="43">
        <v>10006</v>
      </c>
      <c r="G17" s="43">
        <v>20</v>
      </c>
      <c r="H17" s="43">
        <v>104</v>
      </c>
      <c r="I17" s="43">
        <v>2</v>
      </c>
      <c r="J17" s="43">
        <v>1</v>
      </c>
      <c r="K17" s="43">
        <v>37365</v>
      </c>
      <c r="L17" s="43">
        <v>1</v>
      </c>
      <c r="M17" s="43">
        <v>163</v>
      </c>
      <c r="N17" s="43">
        <v>2424</v>
      </c>
      <c r="O17" s="43">
        <f>SUM(B17:N17)</f>
        <v>53355</v>
      </c>
    </row>
    <row r="18" spans="1:15" s="42" customFormat="1" x14ac:dyDescent="0.45">
      <c r="A18" s="43" t="s">
        <v>25</v>
      </c>
      <c r="B18" s="43">
        <f>B17-B16</f>
        <v>0</v>
      </c>
      <c r="C18" s="43">
        <f t="shared" ref="C18:O18" si="5">C17-C16</f>
        <v>-1</v>
      </c>
      <c r="D18" s="43">
        <f t="shared" si="5"/>
        <v>60</v>
      </c>
      <c r="E18" s="43">
        <f t="shared" si="5"/>
        <v>35</v>
      </c>
      <c r="F18" s="43">
        <f t="shared" si="5"/>
        <v>220</v>
      </c>
      <c r="G18" s="43">
        <f t="shared" si="5"/>
        <v>0</v>
      </c>
      <c r="H18" s="43">
        <f t="shared" si="5"/>
        <v>0</v>
      </c>
      <c r="I18" s="43">
        <f t="shared" si="5"/>
        <v>0</v>
      </c>
      <c r="J18" s="43">
        <f t="shared" si="5"/>
        <v>0</v>
      </c>
      <c r="K18" s="43">
        <f t="shared" si="5"/>
        <v>-96</v>
      </c>
      <c r="L18" s="43">
        <f t="shared" si="5"/>
        <v>0</v>
      </c>
      <c r="M18" s="43">
        <f t="shared" si="5"/>
        <v>-5</v>
      </c>
      <c r="N18" s="43">
        <f t="shared" si="5"/>
        <v>6</v>
      </c>
      <c r="O18" s="43">
        <f t="shared" si="5"/>
        <v>219</v>
      </c>
    </row>
    <row r="19" spans="1:15" s="42" customFormat="1" x14ac:dyDescent="0.45">
      <c r="O19" s="52"/>
    </row>
    <row r="20" spans="1:15" s="42" customFormat="1" ht="15.75" x14ac:dyDescent="0.45">
      <c r="A20" s="56" t="s">
        <v>26</v>
      </c>
      <c r="B20" s="56"/>
      <c r="C20" s="56"/>
      <c r="D20" s="56"/>
      <c r="E20" s="56"/>
      <c r="F20" s="56"/>
      <c r="G20" s="56"/>
      <c r="H20" s="56"/>
      <c r="I20" s="56"/>
    </row>
    <row r="21" spans="1:15" s="42" customFormat="1" ht="15.75" x14ac:dyDescent="0.45">
      <c r="A21" s="48" t="s">
        <v>46</v>
      </c>
      <c r="O21" s="52"/>
    </row>
    <row r="22" spans="1:15" s="42" customFormat="1" ht="15.75" x14ac:dyDescent="0.45">
      <c r="A22" s="48" t="s">
        <v>27</v>
      </c>
    </row>
    <row r="23" spans="1:15" s="42" customFormat="1" ht="15.75" x14ac:dyDescent="0.45">
      <c r="A23" s="48" t="s">
        <v>28</v>
      </c>
    </row>
    <row r="24" spans="1:15" s="42" customFormat="1" ht="15.75" x14ac:dyDescent="0.45">
      <c r="A24" s="48" t="s">
        <v>29</v>
      </c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zoomScale="85" zoomScaleNormal="85" workbookViewId="0">
      <selection activeCell="H16" sqref="H16"/>
    </sheetView>
  </sheetViews>
  <sheetFormatPr defaultRowHeight="14.25" x14ac:dyDescent="0.45"/>
  <cols>
    <col min="1" max="1" width="23" customWidth="1"/>
    <col min="2" max="2" width="13" customWidth="1"/>
    <col min="3" max="4" width="15" customWidth="1"/>
    <col min="5" max="5" width="9.796875" customWidth="1"/>
    <col min="6" max="6" width="10.59765625" customWidth="1"/>
    <col min="7" max="7" width="9.265625" customWidth="1"/>
    <col min="8" max="8" width="12.265625" customWidth="1"/>
    <col min="9" max="9" width="14.796875" customWidth="1"/>
    <col min="10" max="10" width="15" customWidth="1"/>
    <col min="11" max="11" width="16" customWidth="1"/>
    <col min="12" max="12" width="14.265625" customWidth="1"/>
    <col min="13" max="13" width="20" customWidth="1"/>
    <col min="14" max="14" width="30" bestFit="1" customWidth="1"/>
    <col min="15" max="15" width="14.265625" bestFit="1" customWidth="1"/>
  </cols>
  <sheetData>
    <row r="1" spans="1:12" x14ac:dyDescent="0.45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45">
      <c r="A2" s="1"/>
      <c r="B2" s="58"/>
      <c r="C2" s="59"/>
      <c r="D2" s="59"/>
      <c r="E2" s="59"/>
      <c r="F2" s="59"/>
      <c r="G2" s="59"/>
      <c r="H2" s="59"/>
      <c r="I2" s="60"/>
    </row>
    <row r="3" spans="1:12" s="3" customFormat="1" ht="70.5" customHeight="1" x14ac:dyDescent="0.4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30</v>
      </c>
      <c r="J3" s="4" t="s">
        <v>31</v>
      </c>
      <c r="K3" s="4" t="s">
        <v>32</v>
      </c>
      <c r="L3" s="4" t="s">
        <v>14</v>
      </c>
    </row>
    <row r="4" spans="1:12" x14ac:dyDescent="0.45">
      <c r="A4" s="27" t="s">
        <v>33</v>
      </c>
      <c r="B4" s="28">
        <f>'ESO informacija 03.08'!B4</f>
        <v>100</v>
      </c>
      <c r="C4" s="28">
        <f>'ESO informacija 03.08'!C4</f>
        <v>377</v>
      </c>
      <c r="D4" s="28">
        <f>'ESO informacija 03.08'!D4</f>
        <v>22225</v>
      </c>
      <c r="E4" s="28">
        <f>'ESO informacija 03.08'!E4</f>
        <v>16231</v>
      </c>
      <c r="F4" s="28">
        <f>'ESO informacija 03.08'!F4</f>
        <v>56072</v>
      </c>
      <c r="G4" s="28">
        <f>'ESO informacija 03.08'!H4</f>
        <v>12</v>
      </c>
      <c r="H4" s="28">
        <f>'ESO informacija 03.08'!G4</f>
        <v>1</v>
      </c>
      <c r="I4" s="29">
        <f>'ESO informacija 03.08'!K4</f>
        <v>95052</v>
      </c>
      <c r="J4" s="9">
        <f>'ESO informacija 03.08'!L4</f>
        <v>97682</v>
      </c>
      <c r="K4" s="9">
        <f>J4-I4</f>
        <v>2630</v>
      </c>
      <c r="L4" s="10">
        <f>K4/J4</f>
        <v>2.6924100653139781E-2</v>
      </c>
    </row>
    <row r="5" spans="1:12" x14ac:dyDescent="0.45">
      <c r="A5" s="27" t="s">
        <v>34</v>
      </c>
      <c r="B5" s="28">
        <f>'ESO informacija 03.08'!B5</f>
        <v>668</v>
      </c>
      <c r="C5" s="28">
        <f>'ESO informacija 03.08'!C5</f>
        <v>3898</v>
      </c>
      <c r="D5" s="28">
        <f>'ESO informacija 03.08'!D5</f>
        <v>83787</v>
      </c>
      <c r="E5" s="28">
        <f>'ESO informacija 03.08'!E5</f>
        <v>74311</v>
      </c>
      <c r="F5" s="28">
        <f>'ESO informacija 03.08'!F5</f>
        <v>532395</v>
      </c>
      <c r="G5" s="28">
        <f>'ESO informacija 03.08'!H5</f>
        <v>54</v>
      </c>
      <c r="H5" s="28">
        <f>'ESO informacija 03.08'!G5</f>
        <v>0</v>
      </c>
      <c r="I5" s="29">
        <f>'ESO informacija 03.08'!K5</f>
        <v>695390</v>
      </c>
      <c r="J5" s="9">
        <f>'ESO informacija 03.08'!L5</f>
        <v>738782</v>
      </c>
      <c r="K5" s="9">
        <f t="shared" ref="K5:K8" si="0">J5-I5</f>
        <v>43392</v>
      </c>
      <c r="L5" s="10">
        <f t="shared" ref="L5:L7" si="1">K5/J5</f>
        <v>5.8734511669206881E-2</v>
      </c>
    </row>
    <row r="6" spans="1:12" x14ac:dyDescent="0.45">
      <c r="A6" s="27" t="s">
        <v>35</v>
      </c>
      <c r="B6" s="28">
        <f>'ESO informacija 03.08'!B6</f>
        <v>211</v>
      </c>
      <c r="C6" s="28">
        <f>'ESO informacija 03.08'!C6</f>
        <v>1204</v>
      </c>
      <c r="D6" s="28">
        <f>'ESO informacija 03.08'!D6</f>
        <v>35237</v>
      </c>
      <c r="E6" s="28">
        <f>'ESO informacija 03.08'!E6</f>
        <v>35570</v>
      </c>
      <c r="F6" s="28">
        <f>'ESO informacija 03.08'!F6</f>
        <v>333383</v>
      </c>
      <c r="G6" s="28">
        <f>'ESO informacija 03.08'!H6</f>
        <v>21</v>
      </c>
      <c r="H6" s="28">
        <f>'ESO informacija 03.08'!G6</f>
        <v>25</v>
      </c>
      <c r="I6" s="29">
        <f>'ESO informacija 03.08'!K6</f>
        <v>406303</v>
      </c>
      <c r="J6" s="9">
        <f>'ESO informacija 03.08'!L6</f>
        <v>876686</v>
      </c>
      <c r="K6" s="9">
        <f t="shared" si="0"/>
        <v>470383</v>
      </c>
      <c r="L6" s="10">
        <f t="shared" si="1"/>
        <v>0.53654672254376135</v>
      </c>
    </row>
    <row r="7" spans="1:12" x14ac:dyDescent="0.45">
      <c r="A7" s="30" t="s">
        <v>36</v>
      </c>
      <c r="B7" s="28">
        <f>'ESO informacija 03.08'!B7</f>
        <v>1</v>
      </c>
      <c r="C7" s="28">
        <f>'ESO informacija 03.08'!C7</f>
        <v>0</v>
      </c>
      <c r="D7" s="28">
        <f>'ESO informacija 03.08'!D7</f>
        <v>98</v>
      </c>
      <c r="E7" s="28">
        <f>'ESO informacija 03.08'!E7</f>
        <v>55</v>
      </c>
      <c r="F7" s="28">
        <f>'ESO informacija 03.08'!F7</f>
        <v>99</v>
      </c>
      <c r="G7" s="28">
        <f>'ESO informacija 03.08'!H7</f>
        <v>0</v>
      </c>
      <c r="H7" s="28">
        <f>'ESO informacija 03.08'!G7</f>
        <v>0</v>
      </c>
      <c r="I7" s="29">
        <f>'ESO informacija 03.08'!K7</f>
        <v>299</v>
      </c>
      <c r="J7" s="9">
        <f>'ESO informacija 03.08'!L7</f>
        <v>714</v>
      </c>
      <c r="K7" s="9">
        <f t="shared" si="0"/>
        <v>415</v>
      </c>
      <c r="L7" s="10">
        <f t="shared" si="1"/>
        <v>0.58123249299719892</v>
      </c>
    </row>
    <row r="8" spans="1:12" x14ac:dyDescent="0.45">
      <c r="A8" s="27" t="s">
        <v>37</v>
      </c>
      <c r="B8" s="29">
        <f>SUM(B4:B7)</f>
        <v>980</v>
      </c>
      <c r="C8" s="29">
        <f t="shared" ref="C8:I8" si="2">SUM(C4:C7)</f>
        <v>5479</v>
      </c>
      <c r="D8" s="29">
        <f t="shared" si="2"/>
        <v>141347</v>
      </c>
      <c r="E8" s="29">
        <f t="shared" si="2"/>
        <v>126167</v>
      </c>
      <c r="F8" s="29">
        <f t="shared" si="2"/>
        <v>921949</v>
      </c>
      <c r="G8" s="29">
        <f t="shared" si="2"/>
        <v>87</v>
      </c>
      <c r="H8" s="29">
        <f t="shared" si="2"/>
        <v>26</v>
      </c>
      <c r="I8" s="29">
        <f t="shared" si="2"/>
        <v>1197044</v>
      </c>
      <c r="J8" s="11">
        <f>'ESO informacija 03.08'!L8</f>
        <v>1713864</v>
      </c>
      <c r="K8" s="12">
        <f t="shared" si="0"/>
        <v>516820</v>
      </c>
      <c r="L8" s="13"/>
    </row>
    <row r="9" spans="1:12" ht="28.5" x14ac:dyDescent="0.45">
      <c r="A9" s="2" t="s">
        <v>38</v>
      </c>
      <c r="B9" s="14">
        <f t="shared" ref="B9:H9" si="3">B4/$I$4</f>
        <v>1.0520557168707655E-3</v>
      </c>
      <c r="C9" s="14">
        <f t="shared" si="3"/>
        <v>3.966250052602786E-3</v>
      </c>
      <c r="D9" s="14">
        <f t="shared" si="3"/>
        <v>0.23381938307452763</v>
      </c>
      <c r="E9" s="14">
        <f t="shared" si="3"/>
        <v>0.17075916340529396</v>
      </c>
      <c r="F9" s="14">
        <f t="shared" si="3"/>
        <v>0.58990868156377563</v>
      </c>
      <c r="G9" s="15">
        <f t="shared" si="3"/>
        <v>1.2624668602449185E-4</v>
      </c>
      <c r="H9" s="14">
        <f t="shared" si="3"/>
        <v>1.0520557168707655E-5</v>
      </c>
      <c r="I9" s="16"/>
      <c r="J9" s="17">
        <f>I4/J4</f>
        <v>0.97307589934686023</v>
      </c>
      <c r="K9" s="17">
        <f>K4/J4</f>
        <v>2.6924100653139781E-2</v>
      </c>
      <c r="L9" s="13"/>
    </row>
    <row r="10" spans="1:12" ht="28.5" x14ac:dyDescent="0.45">
      <c r="A10" s="2" t="s">
        <v>39</v>
      </c>
      <c r="B10" s="14">
        <f t="shared" ref="B10:H10" si="4">B5/$I$5</f>
        <v>9.6061203065905462E-4</v>
      </c>
      <c r="C10" s="14">
        <f t="shared" si="4"/>
        <v>5.6054875681272381E-3</v>
      </c>
      <c r="D10" s="14">
        <f t="shared" si="4"/>
        <v>0.12048922187549432</v>
      </c>
      <c r="E10" s="14">
        <f t="shared" si="4"/>
        <v>0.10686233624297158</v>
      </c>
      <c r="F10" s="14">
        <f t="shared" si="4"/>
        <v>0.76560635039330449</v>
      </c>
      <c r="G10" s="15">
        <f t="shared" si="4"/>
        <v>7.7654265951480469E-5</v>
      </c>
      <c r="H10" s="14">
        <f t="shared" si="4"/>
        <v>0</v>
      </c>
      <c r="I10" s="16"/>
      <c r="J10" s="17">
        <f>I5/J5</f>
        <v>0.94126548833079315</v>
      </c>
      <c r="K10" s="17">
        <f>K5/J5</f>
        <v>5.8734511669206881E-2</v>
      </c>
      <c r="L10" s="13"/>
    </row>
    <row r="11" spans="1:12" ht="28.5" x14ac:dyDescent="0.45">
      <c r="A11" s="2" t="s">
        <v>40</v>
      </c>
      <c r="B11" s="14">
        <f t="shared" ref="B11:H11" si="5">B6/$I$6</f>
        <v>5.1931686450752267E-4</v>
      </c>
      <c r="C11" s="14">
        <f t="shared" si="5"/>
        <v>2.9633057102704139E-3</v>
      </c>
      <c r="D11" s="14">
        <f t="shared" si="5"/>
        <v>8.6725916372756298E-2</v>
      </c>
      <c r="E11" s="14">
        <f t="shared" si="5"/>
        <v>8.7545501756078586E-2</v>
      </c>
      <c r="F11" s="14">
        <f t="shared" si="5"/>
        <v>0.82052802957398785</v>
      </c>
      <c r="G11" s="18">
        <f t="shared" si="5"/>
        <v>5.1685564714018851E-5</v>
      </c>
      <c r="H11" s="14">
        <f t="shared" si="5"/>
        <v>6.1530434183355775E-5</v>
      </c>
      <c r="I11" s="16"/>
      <c r="J11" s="17">
        <f>I6/J6</f>
        <v>0.4634532774562386</v>
      </c>
      <c r="K11" s="17">
        <f>K6/J6</f>
        <v>0.53654672254376135</v>
      </c>
      <c r="L11" s="13"/>
    </row>
    <row r="12" spans="1:12" ht="28.5" x14ac:dyDescent="0.45">
      <c r="A12" s="2" t="s">
        <v>41</v>
      </c>
      <c r="B12" s="14">
        <f t="shared" ref="B12:H12" si="6">B7/$I$7</f>
        <v>3.3444816053511705E-3</v>
      </c>
      <c r="C12" s="14">
        <f t="shared" si="6"/>
        <v>0</v>
      </c>
      <c r="D12" s="14">
        <f t="shared" si="6"/>
        <v>0.32775919732441472</v>
      </c>
      <c r="E12" s="14">
        <f t="shared" si="6"/>
        <v>0.18394648829431437</v>
      </c>
      <c r="F12" s="14">
        <f t="shared" si="6"/>
        <v>0.33110367892976589</v>
      </c>
      <c r="G12" s="14">
        <f t="shared" si="6"/>
        <v>0</v>
      </c>
      <c r="H12" s="14">
        <f t="shared" si="6"/>
        <v>0</v>
      </c>
      <c r="I12" s="16"/>
      <c r="J12" s="17">
        <f>I7/J7</f>
        <v>0.41876750700280113</v>
      </c>
      <c r="K12" s="17">
        <f>K7/J7</f>
        <v>0.58123249299719892</v>
      </c>
      <c r="L12" s="13"/>
    </row>
    <row r="13" spans="1:12" ht="28.5" x14ac:dyDescent="0.45">
      <c r="A13" s="2" t="s">
        <v>42</v>
      </c>
      <c r="B13" s="14">
        <f t="shared" ref="B13:H13" si="7">B8/$I$8</f>
        <v>8.1868335666859359E-4</v>
      </c>
      <c r="C13" s="14">
        <f t="shared" si="7"/>
        <v>4.5771082767216576E-3</v>
      </c>
      <c r="D13" s="14">
        <f t="shared" si="7"/>
        <v>0.1180800371581997</v>
      </c>
      <c r="E13" s="14">
        <f t="shared" si="7"/>
        <v>0.10539879904163924</v>
      </c>
      <c r="F13" s="14">
        <f t="shared" si="7"/>
        <v>0.77018806326250333</v>
      </c>
      <c r="G13" s="18">
        <f t="shared" si="7"/>
        <v>7.2679032683844536E-5</v>
      </c>
      <c r="H13" s="14">
        <f t="shared" si="7"/>
        <v>2.1720170687125955E-5</v>
      </c>
      <c r="I13" s="16"/>
      <c r="J13" s="17">
        <f>I8/J8</f>
        <v>0.69844748474791463</v>
      </c>
      <c r="K13" s="17">
        <f>K8/J8</f>
        <v>0.30155251525208537</v>
      </c>
      <c r="L13" s="13"/>
    </row>
    <row r="14" spans="1:12" x14ac:dyDescent="0.45">
      <c r="A14" s="5" t="s">
        <v>43</v>
      </c>
    </row>
    <row r="15" spans="1:12" x14ac:dyDescent="0.45">
      <c r="I15" s="19"/>
    </row>
    <row r="16" spans="1:12" x14ac:dyDescent="0.45">
      <c r="I16" s="19"/>
    </row>
    <row r="17" spans="9:9" x14ac:dyDescent="0.45">
      <c r="I17" s="19"/>
    </row>
    <row r="18" spans="9:9" x14ac:dyDescent="0.45">
      <c r="I18" s="19"/>
    </row>
    <row r="19" spans="9:9" x14ac:dyDescent="0.4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C20" sqref="C20"/>
    </sheetView>
  </sheetViews>
  <sheetFormatPr defaultRowHeight="14.25" x14ac:dyDescent="0.45"/>
  <cols>
    <col min="1" max="1" width="23" bestFit="1" customWidth="1"/>
    <col min="2" max="2" width="13.796875" customWidth="1"/>
    <col min="3" max="3" width="18.59765625" bestFit="1" customWidth="1"/>
    <col min="4" max="4" width="14.73046875" bestFit="1" customWidth="1"/>
    <col min="5" max="5" width="16" bestFit="1" customWidth="1"/>
    <col min="6" max="6" width="14" customWidth="1"/>
    <col min="7" max="7" width="13.79687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796875" customWidth="1"/>
    <col min="15" max="15" width="20" customWidth="1"/>
    <col min="16" max="16" width="14.265625" bestFit="1" customWidth="1"/>
  </cols>
  <sheetData>
    <row r="1" spans="1:15" x14ac:dyDescent="0.45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4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03.08'!G3</f>
        <v>Imlitex</v>
      </c>
      <c r="H3" s="24" t="s">
        <v>8</v>
      </c>
      <c r="I3" s="24" t="s">
        <v>44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45">
      <c r="A4" s="1">
        <v>1</v>
      </c>
      <c r="B4" s="20">
        <f>'ESO informacija 03.08'!B4</f>
        <v>100</v>
      </c>
      <c r="C4" s="20">
        <f>'ESO informacija 03.08'!C4</f>
        <v>377</v>
      </c>
      <c r="D4" s="20">
        <f>'ESO informacija 03.08'!D4</f>
        <v>22225</v>
      </c>
      <c r="E4" s="20">
        <f>'ESO informacija 03.08'!E4</f>
        <v>16231</v>
      </c>
      <c r="F4" s="20">
        <f>'ESO informacija 03.08'!F4</f>
        <v>56072</v>
      </c>
      <c r="G4" s="20">
        <f>'ESO informacija 03.08'!G4</f>
        <v>1</v>
      </c>
      <c r="H4" s="20">
        <f>'ESO informacija 03.08'!H4</f>
        <v>12</v>
      </c>
      <c r="I4" s="23">
        <f>'ESO informacija 03.08'!P4</f>
        <v>34</v>
      </c>
      <c r="J4" s="20">
        <f>'ESO informacija 03.08'!J4</f>
        <v>0</v>
      </c>
      <c r="K4" s="20">
        <f>'ESO informacija 03.08'!K4</f>
        <v>95052</v>
      </c>
      <c r="L4" s="7">
        <f>'ESO informacija 03.08'!L4</f>
        <v>97682</v>
      </c>
      <c r="M4" s="7">
        <f>L4-K4</f>
        <v>2630</v>
      </c>
      <c r="N4" s="6">
        <f>M4/L4</f>
        <v>2.6924100653139781E-2</v>
      </c>
      <c r="O4" s="6">
        <f>1-N4</f>
        <v>0.97307589934686023</v>
      </c>
    </row>
    <row r="5" spans="1:15" x14ac:dyDescent="0.45">
      <c r="A5" s="1">
        <v>2</v>
      </c>
      <c r="B5" s="20">
        <f>'ESO informacija 03.08'!B5</f>
        <v>668</v>
      </c>
      <c r="C5" s="20">
        <f>'ESO informacija 03.08'!C5</f>
        <v>3898</v>
      </c>
      <c r="D5" s="20">
        <f>'ESO informacija 03.08'!D5</f>
        <v>83787</v>
      </c>
      <c r="E5" s="20">
        <f>'ESO informacija 03.08'!E5</f>
        <v>74311</v>
      </c>
      <c r="F5" s="20">
        <f>'ESO informacija 03.08'!F5</f>
        <v>532395</v>
      </c>
      <c r="G5" s="20">
        <f>'ESO informacija 03.08'!G5</f>
        <v>0</v>
      </c>
      <c r="H5" s="20">
        <f>'ESO informacija 03.08'!H5</f>
        <v>54</v>
      </c>
      <c r="I5" s="23">
        <f>'ESO informacija 03.08'!P5</f>
        <v>277</v>
      </c>
      <c r="J5" s="20">
        <f>'ESO informacija 03.08'!J5</f>
        <v>0</v>
      </c>
      <c r="K5" s="20">
        <f>'ESO informacija 03.08'!K5</f>
        <v>695390</v>
      </c>
      <c r="L5" s="7">
        <f>'ESO informacija 03.08'!L5</f>
        <v>738782</v>
      </c>
      <c r="M5" s="7">
        <f t="shared" ref="M5:M8" si="0">L5-K5</f>
        <v>43392</v>
      </c>
      <c r="N5" s="6">
        <f t="shared" ref="N5:N8" si="1">M5/L5</f>
        <v>5.8734511669206881E-2</v>
      </c>
      <c r="O5" s="6">
        <f t="shared" ref="O5:O8" si="2">1-N5</f>
        <v>0.94126548833079315</v>
      </c>
    </row>
    <row r="6" spans="1:15" x14ac:dyDescent="0.45">
      <c r="A6" s="1">
        <v>3</v>
      </c>
      <c r="B6" s="20">
        <f>'ESO informacija 03.08'!B6</f>
        <v>211</v>
      </c>
      <c r="C6" s="20">
        <f>'ESO informacija 03.08'!C6</f>
        <v>1204</v>
      </c>
      <c r="D6" s="20">
        <f>'ESO informacija 03.08'!D6</f>
        <v>35237</v>
      </c>
      <c r="E6" s="20">
        <f>'ESO informacija 03.08'!E6</f>
        <v>35570</v>
      </c>
      <c r="F6" s="20">
        <f>'ESO informacija 03.08'!F6</f>
        <v>333383</v>
      </c>
      <c r="G6" s="20">
        <f>'ESO informacija 03.08'!G6</f>
        <v>25</v>
      </c>
      <c r="H6" s="20">
        <f>'ESO informacija 03.08'!H6</f>
        <v>21</v>
      </c>
      <c r="I6" s="23">
        <f>'ESO informacija 03.08'!P6</f>
        <v>652</v>
      </c>
      <c r="J6" s="20">
        <f>'ESO informacija 03.08'!J6</f>
        <v>0</v>
      </c>
      <c r="K6" s="20">
        <f>'ESO informacija 03.08'!K6</f>
        <v>406303</v>
      </c>
      <c r="L6" s="7">
        <f>'ESO informacija 03.08'!L6</f>
        <v>876686</v>
      </c>
      <c r="M6" s="7">
        <f t="shared" si="0"/>
        <v>470383</v>
      </c>
      <c r="N6" s="6">
        <f t="shared" si="1"/>
        <v>0.53654672254376135</v>
      </c>
      <c r="O6" s="6">
        <f t="shared" si="2"/>
        <v>0.46345327745623865</v>
      </c>
    </row>
    <row r="7" spans="1:15" x14ac:dyDescent="0.45">
      <c r="A7" s="1" t="s">
        <v>17</v>
      </c>
      <c r="B7" s="20">
        <f>'ESO informacija 03.08'!B7</f>
        <v>1</v>
      </c>
      <c r="C7" s="20">
        <f>'ESO informacija 03.08'!C7</f>
        <v>0</v>
      </c>
      <c r="D7" s="20">
        <f>'ESO informacija 03.08'!D7</f>
        <v>98</v>
      </c>
      <c r="E7" s="20">
        <f>'ESO informacija 03.08'!E7</f>
        <v>55</v>
      </c>
      <c r="F7" s="20">
        <f>'ESO informacija 03.08'!F7</f>
        <v>99</v>
      </c>
      <c r="G7" s="20">
        <f>'ESO informacija 03.08'!G7</f>
        <v>0</v>
      </c>
      <c r="H7" s="20">
        <f>'ESO informacija 03.08'!H7</f>
        <v>0</v>
      </c>
      <c r="I7" s="23">
        <f>'ESO informacija 03.08'!P7</f>
        <v>46</v>
      </c>
      <c r="J7" s="20">
        <f>'ESO informacija 03.08'!J7</f>
        <v>0</v>
      </c>
      <c r="K7" s="20">
        <f>'ESO informacija 03.08'!K7</f>
        <v>299</v>
      </c>
      <c r="L7" s="7">
        <f>'ESO informacija 03.08'!L7</f>
        <v>714</v>
      </c>
      <c r="M7" s="7">
        <f t="shared" si="0"/>
        <v>415</v>
      </c>
      <c r="N7" s="6">
        <f t="shared" si="1"/>
        <v>0.58123249299719892</v>
      </c>
      <c r="O7" s="6">
        <f t="shared" si="2"/>
        <v>0.41876750700280108</v>
      </c>
    </row>
    <row r="8" spans="1:15" x14ac:dyDescent="0.45">
      <c r="A8" s="1" t="s">
        <v>18</v>
      </c>
      <c r="B8" s="23">
        <f>SUM(B4:B7)</f>
        <v>980</v>
      </c>
      <c r="C8" s="23">
        <f t="shared" ref="C8:J8" si="3">SUM(C4:C7)</f>
        <v>5479</v>
      </c>
      <c r="D8" s="23">
        <f t="shared" si="3"/>
        <v>141347</v>
      </c>
      <c r="E8" s="23">
        <f t="shared" si="3"/>
        <v>126167</v>
      </c>
      <c r="F8" s="23">
        <f t="shared" si="3"/>
        <v>921949</v>
      </c>
      <c r="G8" s="23">
        <f t="shared" si="3"/>
        <v>26</v>
      </c>
      <c r="H8" s="23">
        <f t="shared" si="3"/>
        <v>87</v>
      </c>
      <c r="I8" s="23">
        <f t="shared" si="3"/>
        <v>1009</v>
      </c>
      <c r="J8" s="23">
        <f t="shared" si="3"/>
        <v>0</v>
      </c>
      <c r="K8" s="23">
        <f>SUM(B8:J8)</f>
        <v>1197044</v>
      </c>
      <c r="L8" s="7">
        <f>SUM(L4:L7)</f>
        <v>1713864</v>
      </c>
      <c r="M8" s="7">
        <f t="shared" si="0"/>
        <v>516820</v>
      </c>
      <c r="N8" s="6">
        <f t="shared" si="1"/>
        <v>0.30155251525208537</v>
      </c>
      <c r="O8" s="6">
        <f t="shared" si="2"/>
        <v>0.69844748474791463</v>
      </c>
    </row>
    <row r="10" spans="1:15" x14ac:dyDescent="0.45">
      <c r="A10" t="s">
        <v>45</v>
      </c>
      <c r="B10" s="33">
        <f>B8-'ESO informacija 03.08'!B8</f>
        <v>0</v>
      </c>
      <c r="C10" s="33">
        <f>C8-'ESO informacija 03.08'!C8</f>
        <v>0</v>
      </c>
      <c r="D10" s="33">
        <f>D8-'ESO informacija 03.08'!D8</f>
        <v>0</v>
      </c>
      <c r="E10" s="33">
        <f>E8-'ESO informacija 03.08'!E8</f>
        <v>0</v>
      </c>
      <c r="F10" s="33">
        <f>F8-'ESO informacija 03.08'!F8</f>
        <v>0</v>
      </c>
      <c r="G10" s="33">
        <f>G8-'ESO informacija 03.08'!G8</f>
        <v>0</v>
      </c>
      <c r="H10" s="33">
        <f>H8-'ESO informacija 03.08'!H8</f>
        <v>0</v>
      </c>
      <c r="I10" s="33">
        <f>I8-'ESO informacija 03.08'!I8-'ESO informacija 03.08'!P8</f>
        <v>0</v>
      </c>
      <c r="J10" s="33">
        <f>J8-'ESO informacija 03.08'!J8</f>
        <v>0</v>
      </c>
      <c r="K10" s="33">
        <f>K8-'ESO informacija 03.08'!K8</f>
        <v>0</v>
      </c>
      <c r="L10" s="33">
        <f>L8-'ESO informacija 03.08'!L8</f>
        <v>0</v>
      </c>
      <c r="M10" s="33">
        <f>M8-'ESO informacija 03.08'!M8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EF63A-646F-4626-9D3F-A7EF0BD9358F}"/>
</file>

<file path=customXml/itemProps3.xml><?xml version="1.0" encoding="utf-8"?>
<ds:datastoreItem xmlns:ds="http://schemas.openxmlformats.org/officeDocument/2006/customXml" ds:itemID="{25F0AA9F-310D-4C20-8E0E-20958B26F831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b4e5c526-2a0f-47d3-8da2-7a4c66b168aa"/>
    <ds:schemaRef ds:uri="http://schemas.openxmlformats.org/package/2006/metadata/core-properties"/>
    <ds:schemaRef ds:uri="0cd3c6b2-0c94-4514-a258-436dcc95bfc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03.08</vt:lpstr>
      <vt:lpstr>1. Grafikai 03.08</vt:lpstr>
      <vt:lpstr>2. Tinklapiui 03.08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2023-03-10T11:37:07Z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