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vkekk-my.sharepoint.com/personal/anastasija_skuncikaite_vert_lt/Documents/Elektros skyriaus darbai ir klausimai/6. Tiekimo rinkos liberalizacija/2023/"/>
    </mc:Choice>
  </mc:AlternateContent>
  <xr:revisionPtr revIDLastSave="31" documentId="8_{A18A02D3-E976-4606-AD95-CC0A2F5F289B}" xr6:coauthVersionLast="47" xr6:coauthVersionMax="47" xr10:uidLastSave="{C889EAE0-3970-4D2B-B8B7-16379DD38C95}"/>
  <bookViews>
    <workbookView xWindow="-98" yWindow="-98" windowWidth="28996" windowHeight="15796" xr2:uid="{00000000-000D-0000-FFFF-FFFF00000000}"/>
  </bookViews>
  <sheets>
    <sheet name="ESO informacija 01.23" sheetId="7" r:id="rId1"/>
    <sheet name="1. Grafikai 01.23" sheetId="8" r:id="rId2"/>
    <sheet name="2. Tinklapiui 01.23" sheetId="9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9" l="1"/>
  <c r="H5" i="8"/>
  <c r="H6" i="8"/>
  <c r="H7" i="8"/>
  <c r="H4" i="8"/>
  <c r="I4" i="9" l="1"/>
  <c r="I5" i="9"/>
  <c r="I6" i="9"/>
  <c r="I7" i="9"/>
  <c r="G3" i="9"/>
  <c r="H3" i="8"/>
  <c r="K5" i="7"/>
  <c r="K6" i="7"/>
  <c r="K7" i="7"/>
  <c r="K4" i="7"/>
  <c r="J4" i="8"/>
  <c r="L8" i="7"/>
  <c r="J7" i="8"/>
  <c r="J6" i="8"/>
  <c r="J5" i="8"/>
  <c r="B4" i="8"/>
  <c r="C4" i="8"/>
  <c r="D4" i="8"/>
  <c r="E4" i="8"/>
  <c r="F4" i="8"/>
  <c r="G4" i="8"/>
  <c r="B5" i="8"/>
  <c r="C5" i="8"/>
  <c r="D5" i="8"/>
  <c r="E5" i="8"/>
  <c r="F5" i="8"/>
  <c r="G5" i="8"/>
  <c r="B6" i="8"/>
  <c r="C6" i="8"/>
  <c r="D6" i="8"/>
  <c r="E6" i="8"/>
  <c r="F6" i="8"/>
  <c r="G6" i="8"/>
  <c r="B7" i="8"/>
  <c r="C7" i="8"/>
  <c r="D7" i="8"/>
  <c r="E7" i="8"/>
  <c r="F7" i="8"/>
  <c r="G7" i="8"/>
  <c r="L5" i="9"/>
  <c r="L6" i="9"/>
  <c r="L7" i="9"/>
  <c r="L4" i="9"/>
  <c r="G8" i="8" l="1"/>
  <c r="F8" i="8"/>
  <c r="C8" i="8"/>
  <c r="E8" i="8"/>
  <c r="D8" i="8"/>
  <c r="B8" i="8"/>
  <c r="H8" i="8"/>
  <c r="C4" i="9"/>
  <c r="D4" i="9"/>
  <c r="E4" i="9"/>
  <c r="F4" i="9"/>
  <c r="G4" i="9"/>
  <c r="H4" i="9"/>
  <c r="J4" i="9"/>
  <c r="C5" i="9"/>
  <c r="D5" i="9"/>
  <c r="E5" i="9"/>
  <c r="F5" i="9"/>
  <c r="G5" i="9"/>
  <c r="H5" i="9"/>
  <c r="J5" i="9"/>
  <c r="C6" i="9"/>
  <c r="D6" i="9"/>
  <c r="E6" i="9"/>
  <c r="F6" i="9"/>
  <c r="G6" i="9"/>
  <c r="H6" i="9"/>
  <c r="J6" i="9"/>
  <c r="C7" i="9"/>
  <c r="D7" i="9"/>
  <c r="E7" i="9"/>
  <c r="F7" i="9"/>
  <c r="G7" i="9"/>
  <c r="H7" i="9"/>
  <c r="J7" i="9"/>
  <c r="B5" i="9"/>
  <c r="B6" i="9"/>
  <c r="B7" i="9"/>
  <c r="B4" i="9"/>
  <c r="L8" i="9"/>
  <c r="L10" i="9" s="1"/>
  <c r="G8" i="9" l="1"/>
  <c r="F8" i="9"/>
  <c r="B8" i="9"/>
  <c r="J8" i="9"/>
  <c r="H8" i="9"/>
  <c r="I8" i="9"/>
  <c r="D8" i="9"/>
  <c r="C8" i="9"/>
  <c r="E8" i="9"/>
  <c r="K8" i="9" l="1"/>
  <c r="M8" i="9" s="1"/>
  <c r="N8" i="9" s="1"/>
  <c r="O8" i="9" s="1"/>
  <c r="I4" i="8"/>
  <c r="I6" i="8"/>
  <c r="I7" i="8"/>
  <c r="I5" i="8" l="1"/>
  <c r="H10" i="8" s="1"/>
  <c r="K8" i="7"/>
  <c r="B12" i="8"/>
  <c r="C12" i="8"/>
  <c r="D12" i="8"/>
  <c r="E12" i="8"/>
  <c r="F12" i="8"/>
  <c r="G12" i="8"/>
  <c r="H12" i="8"/>
  <c r="J12" i="8"/>
  <c r="K7" i="8"/>
  <c r="B11" i="8"/>
  <c r="C11" i="8"/>
  <c r="D11" i="8"/>
  <c r="E11" i="8"/>
  <c r="F11" i="8"/>
  <c r="G11" i="8"/>
  <c r="H11" i="8"/>
  <c r="J11" i="8"/>
  <c r="K6" i="8"/>
  <c r="K4" i="8"/>
  <c r="B9" i="8"/>
  <c r="C9" i="8"/>
  <c r="D9" i="8"/>
  <c r="E9" i="8"/>
  <c r="F9" i="8"/>
  <c r="G9" i="8"/>
  <c r="H9" i="8"/>
  <c r="J9" i="8"/>
  <c r="K4" i="9"/>
  <c r="M4" i="9" s="1"/>
  <c r="N4" i="9" s="1"/>
  <c r="O4" i="9" s="1"/>
  <c r="M4" i="7"/>
  <c r="N4" i="7" s="1"/>
  <c r="K7" i="9"/>
  <c r="M7" i="9" s="1"/>
  <c r="N7" i="9" s="1"/>
  <c r="O7" i="9" s="1"/>
  <c r="K6" i="9"/>
  <c r="M6" i="9" s="1"/>
  <c r="N6" i="9" s="1"/>
  <c r="O6" i="9" s="1"/>
  <c r="K5" i="9"/>
  <c r="M5" i="9" s="1"/>
  <c r="N5" i="9" s="1"/>
  <c r="O5" i="9" s="1"/>
  <c r="J8" i="7"/>
  <c r="J10" i="9" s="1"/>
  <c r="F10" i="8" l="1"/>
  <c r="E10" i="8"/>
  <c r="K5" i="8"/>
  <c r="L5" i="8" s="1"/>
  <c r="J10" i="8"/>
  <c r="C10" i="8"/>
  <c r="B10" i="8"/>
  <c r="I8" i="8"/>
  <c r="B13" i="8" s="1"/>
  <c r="G10" i="8"/>
  <c r="D10" i="8"/>
  <c r="L4" i="8"/>
  <c r="K9" i="8"/>
  <c r="K11" i="8"/>
  <c r="L6" i="8"/>
  <c r="K12" i="8"/>
  <c r="L7" i="8"/>
  <c r="H8" i="7"/>
  <c r="H10" i="9" s="1"/>
  <c r="D13" i="8" l="1"/>
  <c r="K10" i="8"/>
  <c r="E13" i="8"/>
  <c r="C13" i="8"/>
  <c r="G13" i="8"/>
  <c r="H13" i="8"/>
  <c r="F13" i="8"/>
  <c r="B8" i="7"/>
  <c r="B10" i="9" s="1"/>
  <c r="C8" i="7"/>
  <c r="C10" i="9" s="1"/>
  <c r="D8" i="7"/>
  <c r="D10" i="9" s="1"/>
  <c r="E8" i="7"/>
  <c r="E10" i="9" s="1"/>
  <c r="F8" i="7"/>
  <c r="F10" i="9" s="1"/>
  <c r="G8" i="7"/>
  <c r="G10" i="9" s="1"/>
  <c r="I8" i="7"/>
  <c r="I10" i="9" s="1"/>
  <c r="M5" i="7" l="1"/>
  <c r="N5" i="7" s="1"/>
  <c r="O5" i="7" s="1"/>
  <c r="M6" i="7"/>
  <c r="N6" i="7" s="1"/>
  <c r="O6" i="7" s="1"/>
  <c r="M7" i="7"/>
  <c r="N7" i="7" s="1"/>
  <c r="O7" i="7" s="1"/>
  <c r="J8" i="8"/>
  <c r="K8" i="8" l="1"/>
  <c r="K13" i="8" s="1"/>
  <c r="J13" i="8"/>
  <c r="K10" i="9"/>
  <c r="M8" i="7"/>
  <c r="N8" i="7" s="1"/>
  <c r="O8" i="7" s="1"/>
  <c r="O4" i="7" l="1"/>
</calcChain>
</file>

<file path=xl/sharedStrings.xml><?xml version="1.0" encoding="utf-8"?>
<sst xmlns="http://schemas.openxmlformats.org/spreadsheetml/2006/main" count="84" uniqueCount="50">
  <si>
    <t>Pasirinko_NT</t>
  </si>
  <si>
    <t>Etapas</t>
  </si>
  <si>
    <t>Birštono Elektra MB</t>
  </si>
  <si>
    <t>EGTO ENERGIJA</t>
  </si>
  <si>
    <t>Elektrum Lietuva</t>
  </si>
  <si>
    <t>Enefit</t>
  </si>
  <si>
    <t>Ignitis</t>
  </si>
  <si>
    <t>Imlitex</t>
  </si>
  <si>
    <t>Kauno termofikacijos elektrinė</t>
  </si>
  <si>
    <t>Perlas energija</t>
  </si>
  <si>
    <t>Vilniaus elektra</t>
  </si>
  <si>
    <t>Suma</t>
  </si>
  <si>
    <t>Viso objektų etape</t>
  </si>
  <si>
    <t>Nepasirinkusių objektų etape</t>
  </si>
  <si>
    <t>Proc. nepasirinkusių</t>
  </si>
  <si>
    <t>Proc. pasirinkusių</t>
  </si>
  <si>
    <t>Suplanuotas išėjimas pas NT (kol kas tiekimas iš VT/GT)2</t>
  </si>
  <si>
    <t>[nepriskirta]</t>
  </si>
  <si>
    <t>Grand Total</t>
  </si>
  <si>
    <t>III etapas ir [nepriskirta]</t>
  </si>
  <si>
    <t>Inter RAO Lietuva AB</t>
  </si>
  <si>
    <t>Panevėžio energija</t>
  </si>
  <si>
    <t>Scener</t>
  </si>
  <si>
    <t>Grįžusių objektų kiekio pokytis</t>
  </si>
  <si>
    <t>Pasirinkę nepriklausomą elektros energijos tiekėją</t>
  </si>
  <si>
    <t>Iš viso vartotojų etape</t>
  </si>
  <si>
    <t>Nepasirinkę nepriklausomo elektros energijos tiekėjo</t>
  </si>
  <si>
    <t>I etapo vartotojai</t>
  </si>
  <si>
    <t>II etapo vartotojai</t>
  </si>
  <si>
    <t>III etapo vartotojai</t>
  </si>
  <si>
    <t>Nauji vartotojai (nepriskirti etapams)</t>
  </si>
  <si>
    <t>IŠ VISO</t>
  </si>
  <si>
    <t>Proc. nuo visų pasirinkusių I etapo vartotojų</t>
  </si>
  <si>
    <t>Proc. nuo visų pasirinkusių II etapo vartotojų</t>
  </si>
  <si>
    <t>Proc. nuo visų pasirinkusių III etapo vartotojų</t>
  </si>
  <si>
    <t>Proc. nuo visų pasirinkusių nepriskirtų vartotojų</t>
  </si>
  <si>
    <t>Proc. nuo visų pasirinkusių vartotojų</t>
  </si>
  <si>
    <t>Nepriskirta - visi nauji vartotojai ir/ar verslas migrtuojantys į buitį.</t>
  </si>
  <si>
    <t>Suplanuotas išėjimas pas NT</t>
  </si>
  <si>
    <t>Check:</t>
  </si>
  <si>
    <r>
      <t>Grįžo į visuomeninį tiekimą</t>
    </r>
    <r>
      <rPr>
        <b/>
        <vertAlign val="superscript"/>
        <sz val="11"/>
        <color theme="1"/>
        <rFont val="Calibri"/>
        <family val="2"/>
        <charset val="186"/>
        <scheme val="minor"/>
      </rPr>
      <t>3</t>
    </r>
  </si>
  <si>
    <r>
      <t>ESO</t>
    </r>
    <r>
      <rPr>
        <vertAlign val="superscript"/>
        <sz val="11"/>
        <color theme="1"/>
        <rFont val="Calibri"/>
        <family val="2"/>
        <charset val="186"/>
        <scheme val="minor"/>
      </rPr>
      <t>4</t>
    </r>
  </si>
  <si>
    <r>
      <rPr>
        <vertAlign val="superscript"/>
        <sz val="11"/>
        <rFont val="Calibri"/>
        <family val="2"/>
        <charset val="186"/>
        <scheme val="minor"/>
      </rPr>
      <t>1</t>
    </r>
    <r>
      <rPr>
        <sz val="11"/>
        <rFont val="Calibri"/>
        <family val="2"/>
        <charset val="186"/>
        <scheme val="minor"/>
      </rPr>
      <t xml:space="preserve">- </t>
    </r>
    <r>
      <rPr>
        <sz val="11"/>
        <color rgb="FFFF0000"/>
        <rFont val="Calibri"/>
        <family val="2"/>
        <charset val="186"/>
        <scheme val="minor"/>
      </rPr>
      <t>[nepriskirta]</t>
    </r>
    <r>
      <rPr>
        <sz val="11"/>
        <rFont val="Calibri"/>
        <family val="2"/>
        <charset val="186"/>
        <scheme val="minor"/>
      </rPr>
      <t xml:space="preserve"> - visi nauji vartotojai ir iš komecijos grįžę į buitį (kai taikomas gyventojų tarifas). </t>
    </r>
    <r>
      <rPr>
        <sz val="11"/>
        <color rgb="FFFF0000"/>
        <rFont val="Calibri"/>
        <family val="2"/>
        <charset val="186"/>
        <scheme val="minor"/>
      </rPr>
      <t>Iki kiekvieno mėnesio paskutinės dienos objektams priskiriamas 3 etapas, po priskyrimo objektų kiekis sumažėja</t>
    </r>
  </si>
  <si>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scheme val="minor"/>
      </rPr>
      <t>- suplanuotas išėjimas iš VT/GT nuo 2023.02.01</t>
    </r>
  </si>
  <si>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scheme val="minor"/>
      </rPr>
      <t>- Objektai grįžę į VT be suplanuoto išėjimo</t>
    </r>
  </si>
  <si>
    <r>
      <rPr>
        <vertAlign val="superscript"/>
        <sz val="11"/>
        <color theme="1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scheme val="minor"/>
      </rPr>
      <t>- Objektai, kurie iš komercijos grįžo į buitį</t>
    </r>
  </si>
  <si>
    <r>
      <rPr>
        <vertAlign val="superscript"/>
        <sz val="11"/>
        <color theme="1"/>
        <rFont val="Calibri"/>
        <family val="2"/>
        <charset val="186"/>
        <scheme val="minor"/>
      </rPr>
      <t>5</t>
    </r>
    <r>
      <rPr>
        <sz val="11"/>
        <color theme="1"/>
        <rFont val="Calibri"/>
        <family val="2"/>
        <scheme val="minor"/>
      </rPr>
      <t>- Komerciniai vartotojai, kuriems taikomi gyventojų tarifai - duomenys teikiami 1 kartą per mėnesį</t>
    </r>
  </si>
  <si>
    <t>Importuojama dalis į sheetą "Grafikai 01.23" pilkai pažymėta</t>
  </si>
  <si>
    <t xml:space="preserve">                                                                                              2023 m. sausio mėn. 23 d. duomenys</t>
  </si>
  <si>
    <t>2023 m. sausio mėn. 23 d.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</si>
</sst>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#,##0\ _€"/>
    <numFmt numFmtId="166" formatCode="0.0%"/>
    <numFmt numFmtId="167" formatCode="0.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5B9BD5"/>
      <name val="Calibri"/>
      <family val="2"/>
      <scheme val="minor"/>
    </font>
    <font>
      <sz val="11"/>
      <color rgb="FF4472C4"/>
      <name val="Calibri"/>
      <family val="2"/>
    </font>
    <font>
      <vertAlign val="superscript"/>
      <sz val="11"/>
      <color theme="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9" fontId="0" fillId="2" borderId="1" xfId="0" applyNumberFormat="1" applyFill="1" applyBorder="1"/>
    <xf numFmtId="3" fontId="0" fillId="2" borderId="1" xfId="0" applyNumberFormat="1" applyFill="1" applyBorder="1"/>
    <xf numFmtId="0" fontId="0" fillId="3" borderId="1" xfId="0" applyFill="1" applyBorder="1" applyAlignment="1">
      <alignment wrapText="1"/>
    </xf>
    <xf numFmtId="165" fontId="0" fillId="2" borderId="1" xfId="0" applyNumberFormat="1" applyFill="1" applyBorder="1"/>
    <xf numFmtId="10" fontId="0" fillId="2" borderId="1" xfId="0" applyNumberFormat="1" applyFill="1" applyBorder="1"/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166" fontId="4" fillId="0" borderId="1" xfId="1" applyNumberFormat="1" applyFont="1" applyBorder="1"/>
    <xf numFmtId="10" fontId="4" fillId="0" borderId="1" xfId="1" applyNumberFormat="1" applyFont="1" applyBorder="1"/>
    <xf numFmtId="9" fontId="4" fillId="0" borderId="1" xfId="1" applyFont="1" applyBorder="1"/>
    <xf numFmtId="9" fontId="4" fillId="2" borderId="1" xfId="1" applyFont="1" applyFill="1" applyBorder="1"/>
    <xf numFmtId="167" fontId="4" fillId="0" borderId="1" xfId="1" applyNumberFormat="1" applyFont="1" applyBorder="1"/>
    <xf numFmtId="165" fontId="0" fillId="0" borderId="0" xfId="0" applyNumberFormat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3" fontId="0" fillId="4" borderId="1" xfId="0" applyNumberFormat="1" applyFill="1" applyBorder="1"/>
    <xf numFmtId="0" fontId="0" fillId="5" borderId="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/>
    <xf numFmtId="165" fontId="0" fillId="5" borderId="1" xfId="0" applyNumberFormat="1" applyFill="1" applyBorder="1"/>
    <xf numFmtId="165" fontId="4" fillId="5" borderId="1" xfId="0" applyNumberFormat="1" applyFont="1" applyFill="1" applyBorder="1"/>
    <xf numFmtId="0" fontId="0" fillId="5" borderId="1" xfId="0" applyFill="1" applyBorder="1"/>
    <xf numFmtId="3" fontId="8" fillId="4" borderId="1" xfId="0" applyNumberFormat="1" applyFont="1" applyFill="1" applyBorder="1"/>
    <xf numFmtId="3" fontId="9" fillId="4" borderId="1" xfId="0" applyNumberFormat="1" applyFont="1" applyFill="1" applyBorder="1"/>
    <xf numFmtId="3" fontId="10" fillId="0" borderId="0" xfId="0" applyNumberFormat="1" applyFont="1"/>
    <xf numFmtId="0" fontId="11" fillId="3" borderId="1" xfId="0" applyFont="1" applyFill="1" applyBorder="1"/>
    <xf numFmtId="3" fontId="0" fillId="0" borderId="0" xfId="0" applyNumberFormat="1"/>
    <xf numFmtId="0" fontId="12" fillId="0" borderId="1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8" xfId="0" applyFont="1" applyBorder="1"/>
    <xf numFmtId="3" fontId="11" fillId="3" borderId="1" xfId="0" applyNumberFormat="1" applyFont="1" applyFill="1" applyBorder="1"/>
    <xf numFmtId="0" fontId="4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/>
    <xf numFmtId="0" fontId="1" fillId="0" borderId="0" xfId="0" applyFont="1"/>
    <xf numFmtId="0" fontId="0" fillId="0" borderId="0" xfId="0"/>
    <xf numFmtId="0" fontId="0" fillId="0" borderId="1" xfId="0" applyBorder="1"/>
    <xf numFmtId="14" fontId="0" fillId="0" borderId="0" xfId="0" applyNumberFormat="1"/>
    <xf numFmtId="0" fontId="0" fillId="0" borderId="0" xfId="0" applyBorder="1"/>
    <xf numFmtId="3" fontId="0" fillId="0" borderId="0" xfId="0" applyNumberFormat="1"/>
    <xf numFmtId="14" fontId="0" fillId="0" borderId="1" xfId="0" applyNumberFormat="1" applyBorder="1"/>
    <xf numFmtId="0" fontId="4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01.23'!$I$3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127296587926508E-3"/>
                  <c:y val="-8.51571929421231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318-4AD7-B021-C4E47DC3B59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01.23'!$I$4</c:f>
              <c:numCache>
                <c:formatCode>#\ ##0\ _€</c:formatCode>
                <c:ptCount val="1"/>
                <c:pt idx="0">
                  <c:v>95370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01.23'!$J$9</c15:f>
                <c15:dlblRangeCache>
                  <c:ptCount val="1"/>
                  <c:pt idx="0">
                    <c:v>98%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318-4AD7-B021-C4E47DC3B59C}"/>
            </c:ext>
          </c:extLst>
        </c:ser>
        <c:ser>
          <c:idx val="1"/>
          <c:order val="1"/>
          <c:tx>
            <c:strRef>
              <c:f>'1. Grafikai 01.23'!$K$3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811405693605025E-16"/>
                  <c:y val="-7.2992700729927001E-2"/>
                </c:manualLayout>
              </c:layout>
              <c:tx>
                <c:rich>
                  <a:bodyPr/>
                  <a:lstStyle/>
                  <a:p>
                    <a:fld id="{6E4D6092-8AD2-45AC-9BC7-0B531B545BF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1AE5BF4-57B2-4D4E-BFD0-35F8CB44AE2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318-4AD7-B021-C4E47DC3B5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01.23'!$K$4</c:f>
              <c:numCache>
                <c:formatCode>#\ ##0\ _€</c:formatCode>
                <c:ptCount val="1"/>
                <c:pt idx="0">
                  <c:v>2327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01.23'!$K$9</c15:f>
                <c15:dlblRangeCache>
                  <c:ptCount val="1"/>
                  <c:pt idx="0">
                    <c:v>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318-4AD7-B021-C4E47DC3B5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4187939209213"/>
          <c:y val="0.15960987270957327"/>
          <c:w val="0.85096308525950382"/>
          <c:h val="0.72647338437534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Grafikai 01.23'!$A$4</c:f>
              <c:strCache>
                <c:ptCount val="1"/>
                <c:pt idx="0">
                  <c:v>I etapo vartotojai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A5F4D9C-4521-4555-BECD-80EB6C3184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046B74B-D0A7-4970-99ED-F0FE35EE9A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329CF4B-663A-46D7-9F03-102754D537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7D6910D-CBC9-48C6-AA0B-918B9D291E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EB500CD-3894-45A1-98EC-7055E9C6BD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5D874A8-4D65-41BE-838E-82CBB829DB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BD4D500-6DC2-41B3-9B05-66B653FBC8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01.23'!$B$3:$H$3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01.23'!$B$4:$H$4</c:f>
              <c:numCache>
                <c:formatCode>#\ ##0\ _€</c:formatCode>
                <c:ptCount val="7"/>
                <c:pt idx="0">
                  <c:v>120</c:v>
                </c:pt>
                <c:pt idx="1">
                  <c:v>365</c:v>
                </c:pt>
                <c:pt idx="2">
                  <c:v>19305</c:v>
                </c:pt>
                <c:pt idx="3">
                  <c:v>16175</c:v>
                </c:pt>
                <c:pt idx="4">
                  <c:v>59238</c:v>
                </c:pt>
                <c:pt idx="5">
                  <c:v>9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01.23'!$B$9:$H$9</c15:f>
                <c15:dlblRangeCache>
                  <c:ptCount val="7"/>
                  <c:pt idx="0">
                    <c:v>0,1%</c:v>
                  </c:pt>
                  <c:pt idx="1">
                    <c:v>0,4%</c:v>
                  </c:pt>
                  <c:pt idx="2">
                    <c:v>20,2%</c:v>
                  </c:pt>
                  <c:pt idx="3">
                    <c:v>17,0%</c:v>
                  </c:pt>
                  <c:pt idx="4">
                    <c:v>62,1%</c:v>
                  </c:pt>
                  <c:pt idx="5">
                    <c:v>0,01%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22DF-4577-96FB-7719FF6E4572}"/>
            </c:ext>
          </c:extLst>
        </c:ser>
        <c:ser>
          <c:idx val="1"/>
          <c:order val="1"/>
          <c:tx>
            <c:strRef>
              <c:f>'1. Grafikai 01.23'!$A$5</c:f>
              <c:strCache>
                <c:ptCount val="1"/>
                <c:pt idx="0">
                  <c:v>II etapo vartotojai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A771023-A05D-4619-87D8-39ECBBE6F9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EBBDC13-8856-4C76-B811-0C9E85D531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600856E-B3BB-40D9-BE1A-913B2CFFBE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1700C1D-7C25-48E8-9B5D-8E79B7E289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4A07568-24E3-4214-B296-8FE5A602F0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496C661-808A-40A7-9479-F254F2FEC1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50601C1-8A47-4D0F-B0E3-C3A25C60EF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01.23'!$B$3:$H$3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01.23'!$B$5:$H$5</c:f>
              <c:numCache>
                <c:formatCode>#\ ##0\ _€</c:formatCode>
                <c:ptCount val="7"/>
                <c:pt idx="0">
                  <c:v>702</c:v>
                </c:pt>
                <c:pt idx="1">
                  <c:v>3939</c:v>
                </c:pt>
                <c:pt idx="2">
                  <c:v>76624</c:v>
                </c:pt>
                <c:pt idx="3">
                  <c:v>74005</c:v>
                </c:pt>
                <c:pt idx="4">
                  <c:v>536944</c:v>
                </c:pt>
                <c:pt idx="5">
                  <c:v>49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01.23'!$B$10:$H$10</c15:f>
                <c15:dlblRangeCache>
                  <c:ptCount val="7"/>
                  <c:pt idx="0">
                    <c:v>0,1%</c:v>
                  </c:pt>
                  <c:pt idx="1">
                    <c:v>0,6%</c:v>
                  </c:pt>
                  <c:pt idx="2">
                    <c:v>11,0%</c:v>
                  </c:pt>
                  <c:pt idx="3">
                    <c:v>10,7%</c:v>
                  </c:pt>
                  <c:pt idx="4">
                    <c:v>77,4%</c:v>
                  </c:pt>
                  <c:pt idx="5">
                    <c:v>0,01%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22DF-4577-96FB-7719FF6E4572}"/>
            </c:ext>
          </c:extLst>
        </c:ser>
        <c:ser>
          <c:idx val="2"/>
          <c:order val="2"/>
          <c:tx>
            <c:strRef>
              <c:f>'1. Grafikai 01.23'!$A$6</c:f>
              <c:strCache>
                <c:ptCount val="1"/>
                <c:pt idx="0">
                  <c:v>III etapo vartotojai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2E2EDDB-B464-4096-853A-68385E003E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2DF-4577-96FB-7719FF6E4572}"/>
                </c:ext>
              </c:extLst>
            </c:dLbl>
            <c:dLbl>
              <c:idx val="1"/>
              <c:layout>
                <c:manualLayout>
                  <c:x val="-5.4091167550748723E-17"/>
                  <c:y val="-2.1148036253776436E-2"/>
                </c:manualLayout>
              </c:layout>
              <c:tx>
                <c:rich>
                  <a:bodyPr/>
                  <a:lstStyle/>
                  <a:p>
                    <a:fld id="{1948C5BE-5340-485C-9A01-B26436C3A8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4DB23AC-71B8-4105-9D11-B788EF1102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BDCAEEA-AAE1-4815-89E4-70E6A51D0D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B05D160-1920-4F39-BB14-BCCE971C7F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E01EE62-601B-4C73-A6B6-C11B5E8EE1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C61C22C-F07B-465F-A519-0619CC3C28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01.23'!$B$3:$H$3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01.23'!$B$6:$H$6</c:f>
              <c:numCache>
                <c:formatCode>#\ ##0\ _€</c:formatCode>
                <c:ptCount val="7"/>
                <c:pt idx="0">
                  <c:v>216</c:v>
                </c:pt>
                <c:pt idx="1">
                  <c:v>1183</c:v>
                </c:pt>
                <c:pt idx="2">
                  <c:v>30453</c:v>
                </c:pt>
                <c:pt idx="3">
                  <c:v>34939</c:v>
                </c:pt>
                <c:pt idx="4">
                  <c:v>332997</c:v>
                </c:pt>
                <c:pt idx="5">
                  <c:v>18</c:v>
                </c:pt>
                <c:pt idx="6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01.23'!$B$11:$H$11</c15:f>
                <c15:dlblRangeCache>
                  <c:ptCount val="7"/>
                  <c:pt idx="0">
                    <c:v>0,1%</c:v>
                  </c:pt>
                  <c:pt idx="1">
                    <c:v>0,3%</c:v>
                  </c:pt>
                  <c:pt idx="2">
                    <c:v>7,6%</c:v>
                  </c:pt>
                  <c:pt idx="3">
                    <c:v>8,7%</c:v>
                  </c:pt>
                  <c:pt idx="4">
                    <c:v>83,0%</c:v>
                  </c:pt>
                  <c:pt idx="5">
                    <c:v>0,004%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22DF-4577-96FB-7719FF6E4572}"/>
            </c:ext>
          </c:extLst>
        </c:ser>
        <c:ser>
          <c:idx val="3"/>
          <c:order val="3"/>
          <c:tx>
            <c:strRef>
              <c:f>'1. Grafikai 01.23'!$A$7</c:f>
              <c:strCache>
                <c:ptCount val="1"/>
                <c:pt idx="0">
                  <c:v>Nauji vartotojai (nepriskirti etapams)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'1. Grafikai 01.23'!$B$3:$H$3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01.23'!$B$7:$H$7</c:f>
              <c:numCache>
                <c:formatCode>#\ ##0\ _€</c:formatCode>
                <c:ptCount val="7"/>
                <c:pt idx="0">
                  <c:v>1</c:v>
                </c:pt>
                <c:pt idx="1">
                  <c:v>3</c:v>
                </c:pt>
                <c:pt idx="2">
                  <c:v>99</c:v>
                </c:pt>
                <c:pt idx="3">
                  <c:v>90</c:v>
                </c:pt>
                <c:pt idx="4">
                  <c:v>44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2DF-4577-96FB-7719FF6E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63816"/>
        <c:axId val="734064472"/>
      </c:barChart>
      <c:lineChart>
        <c:grouping val="standard"/>
        <c:varyColors val="0"/>
        <c:ser>
          <c:idx val="4"/>
          <c:order val="4"/>
          <c:tx>
            <c:strRef>
              <c:f>'1. Grafikai 01.23'!$A$8</c:f>
              <c:strCache>
                <c:ptCount val="1"/>
                <c:pt idx="0">
                  <c:v>IŠ VISO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2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CB361F4-A013-4F5F-BE7B-1E27CFC282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9C6F138-47C0-4D3B-962D-C650B99117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968BC9B-5925-4862-BD1F-7C703B1DBF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2F9AA4D-F6C5-4579-8EC0-2B01A4D37A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4DD511-2F4E-4487-80A7-23D76DA592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D15BEFD-334D-4844-B0B8-43550865BB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4B15072-3B3B-4150-AF7B-BA6D299194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01.23'!$B$3:$H$3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01.23'!$B$8:$H$8</c:f>
              <c:numCache>
                <c:formatCode>#\ ##0\ _€</c:formatCode>
                <c:ptCount val="7"/>
                <c:pt idx="0">
                  <c:v>1039</c:v>
                </c:pt>
                <c:pt idx="1">
                  <c:v>5490</c:v>
                </c:pt>
                <c:pt idx="2">
                  <c:v>126481</c:v>
                </c:pt>
                <c:pt idx="3">
                  <c:v>125209</c:v>
                </c:pt>
                <c:pt idx="4">
                  <c:v>929223</c:v>
                </c:pt>
                <c:pt idx="5">
                  <c:v>76</c:v>
                </c:pt>
                <c:pt idx="6">
                  <c:v>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'1. Grafikai 01.23'!$B$13:$H$13</c15:f>
                <c15:dlblRangeCache>
                  <c:ptCount val="7"/>
                  <c:pt idx="0">
                    <c:v>0,1%</c:v>
                  </c:pt>
                  <c:pt idx="1">
                    <c:v>0,5%</c:v>
                  </c:pt>
                  <c:pt idx="2">
                    <c:v>10,6%</c:v>
                  </c:pt>
                  <c:pt idx="3">
                    <c:v>10,5%</c:v>
                  </c:pt>
                  <c:pt idx="4">
                    <c:v>78,0%</c:v>
                  </c:pt>
                  <c:pt idx="5">
                    <c:v>0,006%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0-22DF-4577-96FB-7719FF6E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816"/>
        <c:axId val="734064472"/>
      </c:lineChart>
      <c:catAx>
        <c:axId val="73406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4472"/>
        <c:crosses val="autoZero"/>
        <c:auto val="1"/>
        <c:lblAlgn val="ctr"/>
        <c:lblOffset val="100"/>
        <c:noMultiLvlLbl val="0"/>
      </c:catAx>
      <c:valAx>
        <c:axId val="73406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baseline="0"/>
                  <a:t>Objektų skaičius vnt.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4.4918005461010928E-2"/>
              <c:y val="0.29406343472705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\ ##0\ _€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3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</a:t>
            </a:r>
            <a:r>
              <a:rPr lang="lt-LT" sz="1200" b="1" baseline="0">
                <a:solidFill>
                  <a:sysClr val="windowText" lastClr="000000"/>
                </a:solidFill>
              </a:rPr>
              <a:t>I</a:t>
            </a:r>
            <a:r>
              <a:rPr lang="en-US" sz="1200" b="1" baseline="0">
                <a:solidFill>
                  <a:sysClr val="windowText" lastClr="000000"/>
                </a:solidFill>
              </a:rPr>
              <a:t>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01.23'!$I$3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EE9B187-E670-45EB-AA76-584F419E767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D2BD91D4-9EDC-4E50-8975-5D21F0120A1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503-4F3B-8EF0-BD1AB5427D2F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01.23'!$I$5</c:f>
              <c:numCache>
                <c:formatCode>#\ ##0\ _€</c:formatCode>
                <c:ptCount val="1"/>
                <c:pt idx="0">
                  <c:v>693962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01.23'!$J$10</c15:f>
                <c15:dlblRangeCache>
                  <c:ptCount val="1"/>
                  <c:pt idx="0">
                    <c:v>94%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D503-4F3B-8EF0-BD1AB5427D2F}"/>
            </c:ext>
          </c:extLst>
        </c:ser>
        <c:ser>
          <c:idx val="1"/>
          <c:order val="1"/>
          <c:tx>
            <c:strRef>
              <c:f>'1. Grafikai 01.23'!$K$3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B4F4A62-725B-4404-9DC8-76108AD8210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C24192A3-0735-46E3-BE4C-70A030C06C8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503-4F3B-8EF0-BD1AB5427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01.23'!$K$5</c:f>
              <c:numCache>
                <c:formatCode>#\ ##0\ _€</c:formatCode>
                <c:ptCount val="1"/>
                <c:pt idx="0">
                  <c:v>44872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01.23'!$K$10</c15:f>
                <c15:dlblRangeCache>
                  <c:ptCount val="1"/>
                  <c:pt idx="0">
                    <c:v>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D503-4F3B-8EF0-BD1AB5427D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928457056075538E-2"/>
          <c:y val="7.8830498159095139E-2"/>
          <c:w val="0.95814307458143078"/>
          <c:h val="0.655048779458996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01.23'!$I$3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="1" baseline="0"/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94008F1-5838-416D-AD22-710A8B2E8DB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0C9BD30C-6C73-44A3-8811-B40F446AB33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163F046-DFA9-4A4C-ACE5-41084BEE1EB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96C6FDC3-307E-4112-B2EA-3C8BCF782FB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8943C9D-A09A-40F6-B0E3-8BD60A9AED2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02BE6DBC-68E7-4A75-9AFD-4C20806EF61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112A5A6-DDC1-4C03-95C7-B77065CAEA5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60EDFA96-D93D-4532-A1EB-7327855E50C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A82-4207-920C-3F97DA2DF1A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01.23'!$A$4:$A$8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01.23'!$I$4:$I$8</c:f>
              <c:numCache>
                <c:formatCode>#\ ##0\ _€</c:formatCode>
                <c:ptCount val="5"/>
                <c:pt idx="0">
                  <c:v>95370</c:v>
                </c:pt>
                <c:pt idx="1">
                  <c:v>693962</c:v>
                </c:pt>
                <c:pt idx="2">
                  <c:v>401112</c:v>
                </c:pt>
                <c:pt idx="3">
                  <c:v>426</c:v>
                </c:pt>
                <c:pt idx="4">
                  <c:v>1190870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01.23'!$J$9:$J$13</c15:f>
                <c15:dlblRangeCache>
                  <c:ptCount val="5"/>
                  <c:pt idx="0">
                    <c:v>98%</c:v>
                  </c:pt>
                  <c:pt idx="1">
                    <c:v>94%</c:v>
                  </c:pt>
                  <c:pt idx="2">
                    <c:v>46%</c:v>
                  </c:pt>
                  <c:pt idx="3">
                    <c:v>23%</c:v>
                  </c:pt>
                  <c:pt idx="4">
                    <c:v>70%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3A82-4207-920C-3F97DA2DF1AC}"/>
            </c:ext>
          </c:extLst>
        </c:ser>
        <c:ser>
          <c:idx val="1"/>
          <c:order val="1"/>
          <c:tx>
            <c:strRef>
              <c:f>'1. Grafikai 01.23'!$K$3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171236-4374-46F3-ACA7-3FE070517CC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86CC73F-84FC-4934-A64C-BFE825BAF5A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67E860-0DD9-458A-A386-9A3A6F4D43C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CDFD89A-B247-420A-88A1-615000DE2D4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CFC9ADC-12AA-44BA-969B-1A4CC45D388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88B9BBC-F14F-440E-99D1-AFB5BE41761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8FE713A-E224-4945-BBDE-232392A08D7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6EF697EA-7DD9-4CE6-BB0C-65A4D6D5C45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82D01B9-E6F8-4655-9925-1269FA4B64B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014B0D5-4EDA-4AAC-85D0-B7F1238F9DF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A82-4207-920C-3F97DA2DF1AC}"/>
                </c:ext>
              </c:extLst>
            </c:dLbl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01.23'!$A$4:$A$8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01.23'!$K$4:$K$8</c:f>
              <c:numCache>
                <c:formatCode>#\ ##0\ _€</c:formatCode>
                <c:ptCount val="5"/>
                <c:pt idx="0">
                  <c:v>2327</c:v>
                </c:pt>
                <c:pt idx="1">
                  <c:v>44872</c:v>
                </c:pt>
                <c:pt idx="2">
                  <c:v>471906</c:v>
                </c:pt>
                <c:pt idx="3">
                  <c:v>1388</c:v>
                </c:pt>
                <c:pt idx="4" formatCode="_-* #\ ##0\ _€_-;\-* #\ ##0\ _€_-;_-* &quot;-&quot;\ _€_-;_-@_-">
                  <c:v>520493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01.23'!$K$9:$K$13</c15:f>
                <c15:dlblRangeCache>
                  <c:ptCount val="5"/>
                  <c:pt idx="0">
                    <c:v>2%</c:v>
                  </c:pt>
                  <c:pt idx="1">
                    <c:v>6%</c:v>
                  </c:pt>
                  <c:pt idx="2">
                    <c:v>54%</c:v>
                  </c:pt>
                  <c:pt idx="3">
                    <c:v>77%</c:v>
                  </c:pt>
                  <c:pt idx="4">
                    <c:v>30%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3A82-4207-920C-3F97DA2DF1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420624</xdr:colOff>
      <xdr:row>67</xdr:row>
      <xdr:rowOff>3048</xdr:rowOff>
    </xdr:from>
    <xdr:to>
      <xdr:col>6</xdr:col>
      <xdr:colOff>332740</xdr:colOff>
      <xdr:row>72</xdr:row>
      <xdr:rowOff>132588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7704</xdr:colOff>
      <xdr:row>15</xdr:row>
      <xdr:rowOff>166688</xdr:rowOff>
    </xdr:from>
    <xdr:to>
      <xdr:col>8</xdr:col>
      <xdr:colOff>20404</xdr:colOff>
      <xdr:row>38</xdr:row>
      <xdr:rowOff>168434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6D825B-4F98-4313-9EB1-8293FAF2050B}"/>
            </a:ext>
            <a:ext uri="{147F2762-F138-4A5C-976F-8EAC2B608ADB}">
              <a16:predDERef xmlns:a16="http://schemas.microsoft.com/office/drawing/2014/main" pre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438912</xdr:colOff>
      <xdr:row>72</xdr:row>
      <xdr:rowOff>146510</xdr:rowOff>
    </xdr:from>
    <xdr:to>
      <xdr:col>6</xdr:col>
      <xdr:colOff>365297</xdr:colOff>
      <xdr:row>78</xdr:row>
      <xdr:rowOff>93169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A819CE-DDD5-4110-8889-00B442A5C330}"/>
            </a:ext>
            <a:ext uri="{147F2762-F138-4A5C-976F-8EAC2B608ADB}">
              <a16:predDERef xmlns:a16="http://schemas.microsoft.com/office/drawing/2014/main" pred="{D66D825B-4F98-4313-9EB1-8293FAF20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1469080</xdr:colOff>
      <xdr:row>40</xdr:row>
      <xdr:rowOff>25627</xdr:rowOff>
    </xdr:from>
    <xdr:to>
      <xdr:col>8</xdr:col>
      <xdr:colOff>805541</xdr:colOff>
      <xdr:row>61</xdr:row>
      <xdr:rowOff>158566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AFCDDF08-445C-42D8-A8C3-30FB77927401}"/>
            </a:ext>
            <a:ext uri="{147F2762-F138-4A5C-976F-8EAC2B608ADB}">
              <a16:predDERef xmlns:a16="http://schemas.microsoft.com/office/drawing/2014/main" pred="{05A819CE-DDD5-4110-8889-00B442A5C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.zamuiskas\AppData\Local\Microsoft\Windows\INetCache\Content.Outlook\9WRU38JK\Dereguliavimo%20rodikliai%202022-12-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G4" t="str">
            <v>Imlitex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FAD8-C7B2-48EE-99A3-BC330E607E45}">
  <sheetPr>
    <pageSetUpPr fitToPage="1"/>
  </sheetPr>
  <dimension ref="A1:R25"/>
  <sheetViews>
    <sheetView tabSelected="1" zoomScale="70" zoomScaleNormal="70" workbookViewId="0">
      <selection activeCell="C43" sqref="C43"/>
    </sheetView>
  </sheetViews>
  <sheetFormatPr defaultRowHeight="14.25" x14ac:dyDescent="0.45"/>
  <cols>
    <col min="1" max="1" width="23" bestFit="1" customWidth="1"/>
    <col min="2" max="2" width="13.796875" customWidth="1"/>
    <col min="3" max="3" width="18.59765625" bestFit="1" customWidth="1"/>
    <col min="4" max="4" width="14.73046875" bestFit="1" customWidth="1"/>
    <col min="5" max="5" width="16" bestFit="1" customWidth="1"/>
    <col min="6" max="6" width="14.06640625" customWidth="1"/>
    <col min="7" max="7" width="13.796875" bestFit="1" customWidth="1"/>
    <col min="8" max="8" width="20" bestFit="1" customWidth="1"/>
    <col min="9" max="9" width="15" bestFit="1" customWidth="1"/>
    <col min="10" max="10" width="9.73046875" customWidth="1"/>
    <col min="11" max="11" width="10" customWidth="1"/>
    <col min="12" max="12" width="18" bestFit="1" customWidth="1"/>
    <col min="13" max="13" width="18" customWidth="1"/>
    <col min="14" max="14" width="15.796875" customWidth="1"/>
    <col min="15" max="15" width="20.06640625" customWidth="1"/>
    <col min="16" max="16" width="23.796875" customWidth="1"/>
    <col min="17" max="17" width="14.33203125" bestFit="1" customWidth="1"/>
  </cols>
  <sheetData>
    <row r="1" spans="1:18" x14ac:dyDescent="0.45">
      <c r="A1" s="42" t="s">
        <v>47</v>
      </c>
      <c r="B1" s="42"/>
      <c r="C1" s="42"/>
      <c r="D1" s="41" t="s">
        <v>48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8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s="3" customFormat="1" ht="40.5" customHeight="1" x14ac:dyDescent="0.4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2" t="s">
        <v>11</v>
      </c>
      <c r="L3" s="21" t="s">
        <v>12</v>
      </c>
      <c r="M3" s="4" t="s">
        <v>13</v>
      </c>
      <c r="N3" s="4" t="s">
        <v>14</v>
      </c>
      <c r="O3" s="4" t="s">
        <v>15</v>
      </c>
      <c r="P3" s="8" t="s">
        <v>16</v>
      </c>
    </row>
    <row r="4" spans="1:18" x14ac:dyDescent="0.45">
      <c r="A4" s="20">
        <v>1</v>
      </c>
      <c r="B4" s="36">
        <v>120</v>
      </c>
      <c r="C4" s="37">
        <v>365</v>
      </c>
      <c r="D4" s="37">
        <v>19305</v>
      </c>
      <c r="E4" s="37">
        <v>16175</v>
      </c>
      <c r="F4" s="37">
        <v>59238</v>
      </c>
      <c r="G4" s="37">
        <v>1</v>
      </c>
      <c r="H4" s="37">
        <v>9</v>
      </c>
      <c r="I4" s="37">
        <v>0</v>
      </c>
      <c r="J4" s="37">
        <v>0</v>
      </c>
      <c r="K4" s="32">
        <f>SUM(B4:J4)+P4</f>
        <v>95370</v>
      </c>
      <c r="L4" s="31">
        <v>97697</v>
      </c>
      <c r="M4" s="7">
        <f>L4-K4</f>
        <v>2327</v>
      </c>
      <c r="N4" s="6">
        <f>M4/L4</f>
        <v>2.3818540999211848E-2</v>
      </c>
      <c r="O4" s="6">
        <f>1-N4</f>
        <v>0.97618145900078812</v>
      </c>
      <c r="P4" s="40">
        <v>157</v>
      </c>
      <c r="Q4" s="35"/>
      <c r="R4" s="35"/>
    </row>
    <row r="5" spans="1:18" x14ac:dyDescent="0.45">
      <c r="A5" s="20">
        <v>2</v>
      </c>
      <c r="B5" s="38">
        <v>702</v>
      </c>
      <c r="C5" s="39">
        <v>3939</v>
      </c>
      <c r="D5" s="39">
        <v>76624</v>
      </c>
      <c r="E5" s="39">
        <v>74005</v>
      </c>
      <c r="F5" s="39">
        <v>536944</v>
      </c>
      <c r="G5" s="39"/>
      <c r="H5" s="39">
        <v>49</v>
      </c>
      <c r="I5" s="39">
        <v>0</v>
      </c>
      <c r="J5" s="39">
        <v>0</v>
      </c>
      <c r="K5" s="32">
        <f t="shared" ref="K5:K7" si="0">SUM(B5:J5)+P5</f>
        <v>693962</v>
      </c>
      <c r="L5" s="31">
        <v>738834</v>
      </c>
      <c r="M5" s="7">
        <f t="shared" ref="M5:M8" si="1">L5-K5</f>
        <v>44872</v>
      </c>
      <c r="N5" s="6">
        <f t="shared" ref="N5:N8" si="2">M5/L5</f>
        <v>6.0733534190359408E-2</v>
      </c>
      <c r="O5" s="6">
        <f t="shared" ref="O5:O8" si="3">1-N5</f>
        <v>0.93926646580964057</v>
      </c>
      <c r="P5" s="40">
        <v>1699</v>
      </c>
      <c r="Q5" s="35"/>
      <c r="R5" s="35"/>
    </row>
    <row r="6" spans="1:18" x14ac:dyDescent="0.45">
      <c r="A6" s="20">
        <v>3</v>
      </c>
      <c r="B6" s="38">
        <v>216</v>
      </c>
      <c r="C6" s="39">
        <v>1183</v>
      </c>
      <c r="D6" s="39">
        <v>30453</v>
      </c>
      <c r="E6" s="39">
        <v>34939</v>
      </c>
      <c r="F6" s="39">
        <v>332997</v>
      </c>
      <c r="G6" s="39">
        <v>25</v>
      </c>
      <c r="H6" s="39">
        <v>18</v>
      </c>
      <c r="I6" s="39">
        <v>0</v>
      </c>
      <c r="J6" s="39">
        <v>0</v>
      </c>
      <c r="K6" s="32">
        <f t="shared" si="0"/>
        <v>401112</v>
      </c>
      <c r="L6" s="31">
        <v>873018</v>
      </c>
      <c r="M6" s="7">
        <f t="shared" si="1"/>
        <v>471906</v>
      </c>
      <c r="N6" s="6">
        <f t="shared" si="2"/>
        <v>0.54054555576173691</v>
      </c>
      <c r="O6" s="6">
        <f t="shared" si="3"/>
        <v>0.45945444423826309</v>
      </c>
      <c r="P6" s="40">
        <v>1281</v>
      </c>
      <c r="Q6" s="35"/>
      <c r="R6" s="35"/>
    </row>
    <row r="7" spans="1:18" x14ac:dyDescent="0.45">
      <c r="A7" s="20" t="s">
        <v>17</v>
      </c>
      <c r="B7" s="38">
        <v>1</v>
      </c>
      <c r="C7" s="39">
        <v>3</v>
      </c>
      <c r="D7" s="39">
        <v>99</v>
      </c>
      <c r="E7" s="39">
        <v>90</v>
      </c>
      <c r="F7" s="39">
        <v>44</v>
      </c>
      <c r="G7" s="39"/>
      <c r="H7" s="39">
        <v>0</v>
      </c>
      <c r="I7" s="39">
        <v>0</v>
      </c>
      <c r="J7" s="39">
        <v>0</v>
      </c>
      <c r="K7" s="32">
        <f t="shared" si="0"/>
        <v>426</v>
      </c>
      <c r="L7" s="31">
        <v>1814</v>
      </c>
      <c r="M7" s="7">
        <f t="shared" si="1"/>
        <v>1388</v>
      </c>
      <c r="N7" s="6">
        <f t="shared" si="2"/>
        <v>0.7651598676957001</v>
      </c>
      <c r="O7" s="6">
        <f t="shared" si="3"/>
        <v>0.2348401323042999</v>
      </c>
      <c r="P7" s="40">
        <v>189</v>
      </c>
      <c r="Q7" s="35"/>
      <c r="R7" s="35"/>
    </row>
    <row r="8" spans="1:18" x14ac:dyDescent="0.45">
      <c r="A8" s="20" t="s">
        <v>18</v>
      </c>
      <c r="B8" s="23">
        <f t="shared" ref="B8:K8" si="4">SUM(B4:B7)</f>
        <v>1039</v>
      </c>
      <c r="C8" s="23">
        <f t="shared" si="4"/>
        <v>5490</v>
      </c>
      <c r="D8" s="23">
        <f t="shared" si="4"/>
        <v>126481</v>
      </c>
      <c r="E8" s="23">
        <f t="shared" si="4"/>
        <v>125209</v>
      </c>
      <c r="F8" s="23">
        <f t="shared" si="4"/>
        <v>929223</v>
      </c>
      <c r="G8" s="23">
        <f t="shared" si="4"/>
        <v>26</v>
      </c>
      <c r="H8" s="23">
        <f t="shared" si="4"/>
        <v>76</v>
      </c>
      <c r="I8" s="23">
        <f t="shared" si="4"/>
        <v>0</v>
      </c>
      <c r="J8" s="23">
        <f t="shared" si="4"/>
        <v>0</v>
      </c>
      <c r="K8" s="23">
        <f t="shared" si="4"/>
        <v>1190870</v>
      </c>
      <c r="L8" s="23">
        <f>SUM(L4:L7)</f>
        <v>1711363</v>
      </c>
      <c r="M8" s="7">
        <f t="shared" si="1"/>
        <v>520493</v>
      </c>
      <c r="N8" s="6">
        <f t="shared" si="2"/>
        <v>0.30413944908239804</v>
      </c>
      <c r="O8" s="6">
        <f t="shared" si="3"/>
        <v>0.69586055091760191</v>
      </c>
      <c r="P8" s="34">
        <v>3326</v>
      </c>
      <c r="Q8" s="35"/>
      <c r="R8" s="35"/>
    </row>
    <row r="10" spans="1:18" x14ac:dyDescent="0.45">
      <c r="K10" s="35"/>
      <c r="L10" s="35"/>
    </row>
    <row r="12" spans="1:18" ht="15.75" x14ac:dyDescent="0.45">
      <c r="A12" s="56" t="s">
        <v>40</v>
      </c>
      <c r="B12" s="50"/>
      <c r="C12" s="52"/>
      <c r="D12" s="50"/>
      <c r="E12" s="50"/>
      <c r="F12" s="50"/>
      <c r="G12" s="50"/>
      <c r="H12" s="50"/>
      <c r="I12" s="50"/>
      <c r="J12" s="50"/>
      <c r="K12" s="54"/>
      <c r="L12" s="54"/>
      <c r="M12" s="54"/>
      <c r="N12" s="50"/>
      <c r="O12" s="50"/>
      <c r="P12" s="54"/>
    </row>
    <row r="13" spans="1:18" ht="42.75" x14ac:dyDescent="0.45">
      <c r="A13" s="60" t="s">
        <v>19</v>
      </c>
      <c r="B13" s="58" t="s">
        <v>2</v>
      </c>
      <c r="C13" s="58" t="s">
        <v>3</v>
      </c>
      <c r="D13" s="58" t="s">
        <v>4</v>
      </c>
      <c r="E13" s="58" t="s">
        <v>5</v>
      </c>
      <c r="F13" s="58" t="s">
        <v>6</v>
      </c>
      <c r="G13" s="59" t="s">
        <v>7</v>
      </c>
      <c r="H13" s="59" t="s">
        <v>20</v>
      </c>
      <c r="I13" s="58" t="s">
        <v>8</v>
      </c>
      <c r="J13" s="58" t="s">
        <v>21</v>
      </c>
      <c r="K13" s="58" t="s">
        <v>9</v>
      </c>
      <c r="L13" s="58" t="s">
        <v>22</v>
      </c>
      <c r="M13" s="58" t="s">
        <v>10</v>
      </c>
      <c r="N13" s="58" t="s">
        <v>41</v>
      </c>
      <c r="O13" s="58" t="s">
        <v>11</v>
      </c>
      <c r="P13" s="61"/>
    </row>
    <row r="14" spans="1:18" x14ac:dyDescent="0.45">
      <c r="A14" s="55">
        <v>44928</v>
      </c>
      <c r="B14" s="51">
        <v>23</v>
      </c>
      <c r="C14" s="51">
        <v>308</v>
      </c>
      <c r="D14" s="51">
        <v>1616</v>
      </c>
      <c r="E14" s="51">
        <v>802</v>
      </c>
      <c r="F14" s="51">
        <v>8527</v>
      </c>
      <c r="G14" s="51">
        <v>18</v>
      </c>
      <c r="H14" s="51">
        <v>104</v>
      </c>
      <c r="I14" s="51">
        <v>2</v>
      </c>
      <c r="J14" s="51">
        <v>1</v>
      </c>
      <c r="K14" s="51">
        <v>38176</v>
      </c>
      <c r="L14" s="51">
        <v>1</v>
      </c>
      <c r="M14" s="51">
        <v>179</v>
      </c>
      <c r="N14" s="51">
        <v>2264</v>
      </c>
      <c r="O14" s="51">
        <v>52021</v>
      </c>
      <c r="P14" s="48"/>
    </row>
    <row r="15" spans="1:18" x14ac:dyDescent="0.45">
      <c r="A15" s="55">
        <v>44935</v>
      </c>
      <c r="B15" s="51">
        <v>23</v>
      </c>
      <c r="C15" s="51">
        <v>311</v>
      </c>
      <c r="D15" s="51">
        <v>1750</v>
      </c>
      <c r="E15" s="51">
        <v>815</v>
      </c>
      <c r="F15" s="51">
        <v>8676</v>
      </c>
      <c r="G15" s="51">
        <v>18</v>
      </c>
      <c r="H15" s="51">
        <v>104</v>
      </c>
      <c r="I15" s="51">
        <v>2</v>
      </c>
      <c r="J15" s="51">
        <v>1</v>
      </c>
      <c r="K15" s="51">
        <v>38126</v>
      </c>
      <c r="L15" s="51">
        <v>1</v>
      </c>
      <c r="M15" s="51">
        <v>179</v>
      </c>
      <c r="N15" s="51">
        <v>2322</v>
      </c>
      <c r="O15" s="51">
        <v>52328</v>
      </c>
      <c r="P15" s="48"/>
    </row>
    <row r="16" spans="1:18" x14ac:dyDescent="0.45">
      <c r="A16" s="55">
        <v>44942</v>
      </c>
      <c r="B16" s="51">
        <v>23</v>
      </c>
      <c r="C16" s="51">
        <v>313</v>
      </c>
      <c r="D16" s="51">
        <v>1808</v>
      </c>
      <c r="E16" s="51">
        <v>832</v>
      </c>
      <c r="F16" s="51">
        <v>8809</v>
      </c>
      <c r="G16" s="51">
        <v>19</v>
      </c>
      <c r="H16" s="51">
        <v>104</v>
      </c>
      <c r="I16" s="51">
        <v>2</v>
      </c>
      <c r="J16" s="51">
        <v>1</v>
      </c>
      <c r="K16" s="51">
        <v>38052</v>
      </c>
      <c r="L16" s="51">
        <v>1</v>
      </c>
      <c r="M16" s="51">
        <v>178</v>
      </c>
      <c r="N16" s="51">
        <v>2348</v>
      </c>
      <c r="O16" s="51">
        <v>52490</v>
      </c>
      <c r="P16" s="48"/>
    </row>
    <row r="17" spans="1:16" x14ac:dyDescent="0.45">
      <c r="A17" s="55">
        <v>44949</v>
      </c>
      <c r="B17" s="51">
        <v>24</v>
      </c>
      <c r="C17" s="51">
        <v>313</v>
      </c>
      <c r="D17" s="51">
        <v>1820</v>
      </c>
      <c r="E17" s="51">
        <v>843</v>
      </c>
      <c r="F17" s="51">
        <v>8997</v>
      </c>
      <c r="G17" s="51">
        <v>19</v>
      </c>
      <c r="H17" s="51">
        <v>104</v>
      </c>
      <c r="I17" s="51">
        <v>2</v>
      </c>
      <c r="J17" s="51">
        <v>1</v>
      </c>
      <c r="K17" s="51">
        <v>37982</v>
      </c>
      <c r="L17" s="51">
        <v>1</v>
      </c>
      <c r="M17" s="51">
        <v>176</v>
      </c>
      <c r="N17" s="51">
        <v>2363</v>
      </c>
      <c r="O17" s="51">
        <v>52645</v>
      </c>
      <c r="P17" s="48"/>
    </row>
    <row r="18" spans="1:16" x14ac:dyDescent="0.45">
      <c r="A18" s="51" t="s">
        <v>23</v>
      </c>
      <c r="B18" s="51">
        <v>1</v>
      </c>
      <c r="C18" s="51">
        <v>0</v>
      </c>
      <c r="D18" s="51">
        <v>12</v>
      </c>
      <c r="E18" s="51">
        <v>11</v>
      </c>
      <c r="F18" s="51">
        <v>188</v>
      </c>
      <c r="G18" s="51">
        <v>0</v>
      </c>
      <c r="H18" s="51">
        <v>0</v>
      </c>
      <c r="I18" s="51">
        <v>0</v>
      </c>
      <c r="J18" s="51">
        <v>0</v>
      </c>
      <c r="K18" s="51">
        <v>-70</v>
      </c>
      <c r="L18" s="51">
        <v>0</v>
      </c>
      <c r="M18" s="51">
        <v>-2</v>
      </c>
      <c r="N18" s="51">
        <v>15</v>
      </c>
      <c r="O18" s="51">
        <v>155</v>
      </c>
      <c r="P18" s="48"/>
    </row>
    <row r="19" spans="1:16" x14ac:dyDescent="0.45">
      <c r="A19" s="49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</row>
    <row r="20" spans="1:16" x14ac:dyDescent="0.4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0"/>
      <c r="M20" s="50"/>
      <c r="N20" s="50"/>
      <c r="O20" s="50"/>
      <c r="P20" s="48"/>
    </row>
    <row r="21" spans="1:16" ht="15.75" x14ac:dyDescent="0.45">
      <c r="A21" s="47" t="s">
        <v>42</v>
      </c>
      <c r="B21" s="47"/>
      <c r="C21" s="47"/>
      <c r="D21" s="47"/>
      <c r="E21" s="47"/>
      <c r="F21" s="47"/>
      <c r="G21" s="47"/>
      <c r="H21" s="47"/>
      <c r="I21" s="47"/>
      <c r="J21" s="50"/>
      <c r="K21" s="50"/>
      <c r="L21" s="50"/>
      <c r="M21" s="50"/>
      <c r="N21" s="50"/>
      <c r="O21" s="50"/>
      <c r="P21" s="48"/>
    </row>
    <row r="22" spans="1:16" ht="15.75" x14ac:dyDescent="0.45">
      <c r="A22" s="57" t="s">
        <v>43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48"/>
    </row>
    <row r="23" spans="1:16" ht="15.75" x14ac:dyDescent="0.45">
      <c r="A23" s="57" t="s">
        <v>44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48"/>
    </row>
    <row r="24" spans="1:16" ht="15.75" x14ac:dyDescent="0.45">
      <c r="A24" s="57" t="s">
        <v>45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48"/>
    </row>
    <row r="25" spans="1:16" ht="15.75" x14ac:dyDescent="0.45">
      <c r="A25" s="57" t="s">
        <v>46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48"/>
    </row>
  </sheetData>
  <mergeCells count="3">
    <mergeCell ref="D1:P1"/>
    <mergeCell ref="A1:C1"/>
    <mergeCell ref="A21:I21"/>
  </mergeCells>
  <phoneticPr fontId="2" type="noConversion"/>
  <pageMargins left="0.7" right="0.7" top="0.75" bottom="0.75" header="0.3" footer="0.3"/>
  <pageSetup paperSize="9" scale="5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B9D5-D39A-4A70-B789-D842A455975F}">
  <dimension ref="A1:L19"/>
  <sheetViews>
    <sheetView zoomScale="85" zoomScaleNormal="85" workbookViewId="0">
      <selection activeCell="J30" sqref="J30"/>
    </sheetView>
  </sheetViews>
  <sheetFormatPr defaultRowHeight="14.25" x14ac:dyDescent="0.45"/>
  <cols>
    <col min="1" max="1" width="23.06640625" customWidth="1"/>
    <col min="2" max="2" width="13.06640625" customWidth="1"/>
    <col min="3" max="4" width="15.06640625" customWidth="1"/>
    <col min="5" max="5" width="9.796875" customWidth="1"/>
    <col min="6" max="6" width="10.59765625" customWidth="1"/>
    <col min="7" max="7" width="9.33203125" customWidth="1"/>
    <col min="8" max="8" width="12.33203125" customWidth="1"/>
    <col min="9" max="9" width="14.796875" customWidth="1"/>
    <col min="10" max="10" width="15.06640625" customWidth="1"/>
    <col min="11" max="11" width="16" customWidth="1"/>
    <col min="12" max="12" width="14.33203125" customWidth="1"/>
    <col min="13" max="13" width="20.06640625" customWidth="1"/>
    <col min="14" max="14" width="30.06640625" bestFit="1" customWidth="1"/>
    <col min="15" max="15" width="14.33203125" bestFit="1" customWidth="1"/>
  </cols>
  <sheetData>
    <row r="1" spans="1:12" x14ac:dyDescent="0.45">
      <c r="A1" s="43" t="s">
        <v>49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45">
      <c r="A2" s="1"/>
      <c r="B2" s="44"/>
      <c r="C2" s="45"/>
      <c r="D2" s="45"/>
      <c r="E2" s="45"/>
      <c r="F2" s="45"/>
      <c r="G2" s="45"/>
      <c r="H2" s="45"/>
      <c r="I2" s="46"/>
    </row>
    <row r="3" spans="1:12" s="3" customFormat="1" ht="70.5" customHeight="1" x14ac:dyDescent="0.4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8</v>
      </c>
      <c r="H3" s="24" t="str">
        <f>[1]Sheet1!$G$4</f>
        <v>Imlitex</v>
      </c>
      <c r="I3" s="26" t="s">
        <v>24</v>
      </c>
      <c r="J3" s="4" t="s">
        <v>25</v>
      </c>
      <c r="K3" s="4" t="s">
        <v>26</v>
      </c>
      <c r="L3" s="4" t="s">
        <v>14</v>
      </c>
    </row>
    <row r="4" spans="1:12" x14ac:dyDescent="0.45">
      <c r="A4" s="27" t="s">
        <v>27</v>
      </c>
      <c r="B4" s="28">
        <f>'ESO informacija 01.23'!B4</f>
        <v>120</v>
      </c>
      <c r="C4" s="28">
        <f>'ESO informacija 01.23'!C4</f>
        <v>365</v>
      </c>
      <c r="D4" s="28">
        <f>'ESO informacija 01.23'!D4</f>
        <v>19305</v>
      </c>
      <c r="E4" s="28">
        <f>'ESO informacija 01.23'!E4</f>
        <v>16175</v>
      </c>
      <c r="F4" s="28">
        <f>'ESO informacija 01.23'!F4</f>
        <v>59238</v>
      </c>
      <c r="G4" s="28">
        <f>'ESO informacija 01.23'!H4</f>
        <v>9</v>
      </c>
      <c r="H4" s="28">
        <f>'ESO informacija 01.23'!G4</f>
        <v>1</v>
      </c>
      <c r="I4" s="29">
        <f>'ESO informacija 01.23'!K4</f>
        <v>95370</v>
      </c>
      <c r="J4" s="9">
        <f>'ESO informacija 01.23'!L4</f>
        <v>97697</v>
      </c>
      <c r="K4" s="9">
        <f>J4-I4</f>
        <v>2327</v>
      </c>
      <c r="L4" s="10">
        <f>K4/J4</f>
        <v>2.3818540999211848E-2</v>
      </c>
    </row>
    <row r="5" spans="1:12" x14ac:dyDescent="0.45">
      <c r="A5" s="27" t="s">
        <v>28</v>
      </c>
      <c r="B5" s="28">
        <f>'ESO informacija 01.23'!B5</f>
        <v>702</v>
      </c>
      <c r="C5" s="28">
        <f>'ESO informacija 01.23'!C5</f>
        <v>3939</v>
      </c>
      <c r="D5" s="28">
        <f>'ESO informacija 01.23'!D5</f>
        <v>76624</v>
      </c>
      <c r="E5" s="28">
        <f>'ESO informacija 01.23'!E5</f>
        <v>74005</v>
      </c>
      <c r="F5" s="28">
        <f>'ESO informacija 01.23'!F5</f>
        <v>536944</v>
      </c>
      <c r="G5" s="28">
        <f>'ESO informacija 01.23'!H5</f>
        <v>49</v>
      </c>
      <c r="H5" s="28">
        <f>'ESO informacija 01.23'!G5</f>
        <v>0</v>
      </c>
      <c r="I5" s="29">
        <f>'ESO informacija 01.23'!K5</f>
        <v>693962</v>
      </c>
      <c r="J5" s="9">
        <f>'ESO informacija 01.23'!L5</f>
        <v>738834</v>
      </c>
      <c r="K5" s="9">
        <f t="shared" ref="K5:K8" si="0">J5-I5</f>
        <v>44872</v>
      </c>
      <c r="L5" s="10">
        <f t="shared" ref="L5:L7" si="1">K5/J5</f>
        <v>6.0733534190359408E-2</v>
      </c>
    </row>
    <row r="6" spans="1:12" x14ac:dyDescent="0.45">
      <c r="A6" s="27" t="s">
        <v>29</v>
      </c>
      <c r="B6" s="28">
        <f>'ESO informacija 01.23'!B6</f>
        <v>216</v>
      </c>
      <c r="C6" s="28">
        <f>'ESO informacija 01.23'!C6</f>
        <v>1183</v>
      </c>
      <c r="D6" s="28">
        <f>'ESO informacija 01.23'!D6</f>
        <v>30453</v>
      </c>
      <c r="E6" s="28">
        <f>'ESO informacija 01.23'!E6</f>
        <v>34939</v>
      </c>
      <c r="F6" s="28">
        <f>'ESO informacija 01.23'!F6</f>
        <v>332997</v>
      </c>
      <c r="G6" s="28">
        <f>'ESO informacija 01.23'!H6</f>
        <v>18</v>
      </c>
      <c r="H6" s="28">
        <f>'ESO informacija 01.23'!G6</f>
        <v>25</v>
      </c>
      <c r="I6" s="29">
        <f>'ESO informacija 01.23'!K6</f>
        <v>401112</v>
      </c>
      <c r="J6" s="9">
        <f>'ESO informacija 01.23'!L6</f>
        <v>873018</v>
      </c>
      <c r="K6" s="9">
        <f t="shared" si="0"/>
        <v>471906</v>
      </c>
      <c r="L6" s="10">
        <f t="shared" si="1"/>
        <v>0.54054555576173691</v>
      </c>
    </row>
    <row r="7" spans="1:12" x14ac:dyDescent="0.45">
      <c r="A7" s="30" t="s">
        <v>30</v>
      </c>
      <c r="B7" s="28">
        <f>'ESO informacija 01.23'!B7</f>
        <v>1</v>
      </c>
      <c r="C7" s="28">
        <f>'ESO informacija 01.23'!C7</f>
        <v>3</v>
      </c>
      <c r="D7" s="28">
        <f>'ESO informacija 01.23'!D7</f>
        <v>99</v>
      </c>
      <c r="E7" s="28">
        <f>'ESO informacija 01.23'!E7</f>
        <v>90</v>
      </c>
      <c r="F7" s="28">
        <f>'ESO informacija 01.23'!F7</f>
        <v>44</v>
      </c>
      <c r="G7" s="28">
        <f>'ESO informacija 01.23'!H7</f>
        <v>0</v>
      </c>
      <c r="H7" s="28">
        <f>'ESO informacija 01.23'!G7</f>
        <v>0</v>
      </c>
      <c r="I7" s="29">
        <f>'ESO informacija 01.23'!K7</f>
        <v>426</v>
      </c>
      <c r="J7" s="9">
        <f>'ESO informacija 01.23'!L7</f>
        <v>1814</v>
      </c>
      <c r="K7" s="9">
        <f t="shared" si="0"/>
        <v>1388</v>
      </c>
      <c r="L7" s="10">
        <f t="shared" si="1"/>
        <v>0.7651598676957001</v>
      </c>
    </row>
    <row r="8" spans="1:12" x14ac:dyDescent="0.45">
      <c r="A8" s="27" t="s">
        <v>31</v>
      </c>
      <c r="B8" s="29">
        <f>SUM(B4:B7)</f>
        <v>1039</v>
      </c>
      <c r="C8" s="29">
        <f t="shared" ref="C8:I8" si="2">SUM(C4:C7)</f>
        <v>5490</v>
      </c>
      <c r="D8" s="29">
        <f t="shared" si="2"/>
        <v>126481</v>
      </c>
      <c r="E8" s="29">
        <f t="shared" si="2"/>
        <v>125209</v>
      </c>
      <c r="F8" s="29">
        <f t="shared" si="2"/>
        <v>929223</v>
      </c>
      <c r="G8" s="29">
        <f t="shared" si="2"/>
        <v>76</v>
      </c>
      <c r="H8" s="29">
        <f t="shared" si="2"/>
        <v>26</v>
      </c>
      <c r="I8" s="29">
        <f t="shared" si="2"/>
        <v>1190870</v>
      </c>
      <c r="J8" s="11">
        <f>'ESO informacija 01.23'!L8</f>
        <v>1711363</v>
      </c>
      <c r="K8" s="12">
        <f t="shared" si="0"/>
        <v>520493</v>
      </c>
      <c r="L8" s="13"/>
    </row>
    <row r="9" spans="1:12" ht="28.5" x14ac:dyDescent="0.45">
      <c r="A9" s="2" t="s">
        <v>32</v>
      </c>
      <c r="B9" s="14">
        <f t="shared" ref="B9:H9" si="3">B4/$I$4</f>
        <v>1.2582573136206354E-3</v>
      </c>
      <c r="C9" s="14">
        <f t="shared" si="3"/>
        <v>3.8271993289294326E-3</v>
      </c>
      <c r="D9" s="14">
        <f t="shared" si="3"/>
        <v>0.20242214532871972</v>
      </c>
      <c r="E9" s="14">
        <f t="shared" si="3"/>
        <v>0.16960260039844816</v>
      </c>
      <c r="F9" s="14">
        <f t="shared" si="3"/>
        <v>0.62113872286882665</v>
      </c>
      <c r="G9" s="15">
        <f t="shared" si="3"/>
        <v>9.4369298521547655E-5</v>
      </c>
      <c r="H9" s="14">
        <f t="shared" si="3"/>
        <v>1.0485477613505295E-5</v>
      </c>
      <c r="I9" s="16"/>
      <c r="J9" s="17">
        <f>I4/J4</f>
        <v>0.97618145900078812</v>
      </c>
      <c r="K9" s="17">
        <f>K4/J4</f>
        <v>2.3818540999211848E-2</v>
      </c>
      <c r="L9" s="13"/>
    </row>
    <row r="10" spans="1:12" ht="28.5" x14ac:dyDescent="0.45">
      <c r="A10" s="2" t="s">
        <v>33</v>
      </c>
      <c r="B10" s="14">
        <f t="shared" ref="B10:H10" si="4">B5/$I$5</f>
        <v>1.0115827667797372E-3</v>
      </c>
      <c r="C10" s="14">
        <f t="shared" si="4"/>
        <v>5.6761033024863034E-3</v>
      </c>
      <c r="D10" s="14">
        <f t="shared" si="4"/>
        <v>0.11041526769477292</v>
      </c>
      <c r="E10" s="14">
        <f t="shared" si="4"/>
        <v>0.10664128583409466</v>
      </c>
      <c r="F10" s="14">
        <f t="shared" si="4"/>
        <v>0.773736890492563</v>
      </c>
      <c r="G10" s="15">
        <f t="shared" si="4"/>
        <v>7.0609053521662567E-5</v>
      </c>
      <c r="H10" s="14">
        <f t="shared" si="4"/>
        <v>0</v>
      </c>
      <c r="I10" s="16"/>
      <c r="J10" s="17">
        <f>I5/J5</f>
        <v>0.93926646580964057</v>
      </c>
      <c r="K10" s="17">
        <f>K5/J5</f>
        <v>6.0733534190359408E-2</v>
      </c>
      <c r="L10" s="13"/>
    </row>
    <row r="11" spans="1:12" ht="28.5" x14ac:dyDescent="0.45">
      <c r="A11" s="2" t="s">
        <v>34</v>
      </c>
      <c r="B11" s="14">
        <f t="shared" ref="B11:H11" si="5">B6/$I$6</f>
        <v>5.3850296176628971E-4</v>
      </c>
      <c r="C11" s="14">
        <f t="shared" si="5"/>
        <v>2.9493009433774107E-3</v>
      </c>
      <c r="D11" s="14">
        <f t="shared" si="5"/>
        <v>7.5921438401244545E-2</v>
      </c>
      <c r="E11" s="14">
        <f t="shared" si="5"/>
        <v>8.7105347134964803E-2</v>
      </c>
      <c r="F11" s="14">
        <f t="shared" si="5"/>
        <v>0.830184586848561</v>
      </c>
      <c r="G11" s="18">
        <f t="shared" si="5"/>
        <v>4.4875246813857478E-5</v>
      </c>
      <c r="H11" s="14">
        <f t="shared" si="5"/>
        <v>6.2326731685913165E-5</v>
      </c>
      <c r="I11" s="16"/>
      <c r="J11" s="17">
        <f>I6/J6</f>
        <v>0.45945444423826315</v>
      </c>
      <c r="K11" s="17">
        <f>K6/J6</f>
        <v>0.54054555576173691</v>
      </c>
      <c r="L11" s="13"/>
    </row>
    <row r="12" spans="1:12" ht="28.5" x14ac:dyDescent="0.45">
      <c r="A12" s="2" t="s">
        <v>35</v>
      </c>
      <c r="B12" s="14">
        <f t="shared" ref="B12:H12" si="6">B7/$I$7</f>
        <v>2.3474178403755869E-3</v>
      </c>
      <c r="C12" s="14">
        <f t="shared" si="6"/>
        <v>7.0422535211267607E-3</v>
      </c>
      <c r="D12" s="14">
        <f t="shared" si="6"/>
        <v>0.23239436619718309</v>
      </c>
      <c r="E12" s="14">
        <f t="shared" si="6"/>
        <v>0.21126760563380281</v>
      </c>
      <c r="F12" s="14">
        <f t="shared" si="6"/>
        <v>0.10328638497652583</v>
      </c>
      <c r="G12" s="14">
        <f t="shared" si="6"/>
        <v>0</v>
      </c>
      <c r="H12" s="14">
        <f t="shared" si="6"/>
        <v>0</v>
      </c>
      <c r="I12" s="16"/>
      <c r="J12" s="17">
        <f>I7/J7</f>
        <v>0.2348401323042999</v>
      </c>
      <c r="K12" s="17">
        <f>K7/J7</f>
        <v>0.7651598676957001</v>
      </c>
      <c r="L12" s="13"/>
    </row>
    <row r="13" spans="1:12" ht="28.5" x14ac:dyDescent="0.45">
      <c r="A13" s="2" t="s">
        <v>36</v>
      </c>
      <c r="B13" s="14">
        <f t="shared" ref="B13:H13" si="7">B8/$I$8</f>
        <v>8.7247138646535721E-4</v>
      </c>
      <c r="C13" s="14">
        <f t="shared" si="7"/>
        <v>4.6100749871942365E-3</v>
      </c>
      <c r="D13" s="14">
        <f t="shared" si="7"/>
        <v>0.10620890609386414</v>
      </c>
      <c r="E13" s="14">
        <f t="shared" si="7"/>
        <v>0.1051407794301645</v>
      </c>
      <c r="F13" s="14">
        <f t="shared" si="7"/>
        <v>0.78028920033253002</v>
      </c>
      <c r="G13" s="18">
        <f t="shared" si="7"/>
        <v>6.3818888711614192E-5</v>
      </c>
      <c r="H13" s="14">
        <f t="shared" si="7"/>
        <v>2.1832777717131174E-5</v>
      </c>
      <c r="I13" s="16"/>
      <c r="J13" s="17">
        <f>I8/J8</f>
        <v>0.69586055091760191</v>
      </c>
      <c r="K13" s="17">
        <f>K8/J8</f>
        <v>0.30413944908239804</v>
      </c>
      <c r="L13" s="13"/>
    </row>
    <row r="14" spans="1:12" x14ac:dyDescent="0.45">
      <c r="A14" s="5" t="s">
        <v>37</v>
      </c>
    </row>
    <row r="15" spans="1:12" x14ac:dyDescent="0.45">
      <c r="I15" s="19"/>
    </row>
    <row r="16" spans="1:12" x14ac:dyDescent="0.45">
      <c r="I16" s="19"/>
    </row>
    <row r="17" spans="9:9" x14ac:dyDescent="0.45">
      <c r="I17" s="19"/>
    </row>
    <row r="18" spans="9:9" x14ac:dyDescent="0.45">
      <c r="I18" s="19"/>
    </row>
    <row r="19" spans="9:9" x14ac:dyDescent="0.45">
      <c r="I19" s="19"/>
    </row>
  </sheetData>
  <mergeCells count="2">
    <mergeCell ref="A1:L1"/>
    <mergeCell ref="B2:I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DADD-DC9C-4AED-A739-3B83027173BA}">
  <dimension ref="A1:O10"/>
  <sheetViews>
    <sheetView zoomScale="80" zoomScaleNormal="80" workbookViewId="0">
      <selection activeCell="M10" sqref="M10"/>
    </sheetView>
  </sheetViews>
  <sheetFormatPr defaultRowHeight="14.25" x14ac:dyDescent="0.45"/>
  <cols>
    <col min="1" max="1" width="23" bestFit="1" customWidth="1"/>
    <col min="2" max="2" width="13.796875" customWidth="1"/>
    <col min="3" max="3" width="18.59765625" bestFit="1" customWidth="1"/>
    <col min="4" max="4" width="14.73046875" bestFit="1" customWidth="1"/>
    <col min="5" max="5" width="16" bestFit="1" customWidth="1"/>
    <col min="6" max="6" width="14.06640625" customWidth="1"/>
    <col min="7" max="7" width="13.796875" bestFit="1" customWidth="1"/>
    <col min="8" max="8" width="20" bestFit="1" customWidth="1"/>
    <col min="9" max="9" width="15" bestFit="1" customWidth="1"/>
    <col min="10" max="10" width="9.73046875" customWidth="1"/>
    <col min="11" max="11" width="10" customWidth="1"/>
    <col min="12" max="12" width="18" bestFit="1" customWidth="1"/>
    <col min="13" max="13" width="18" customWidth="1"/>
    <col min="14" max="14" width="15.796875" customWidth="1"/>
    <col min="15" max="15" width="20.06640625" customWidth="1"/>
    <col min="16" max="16" width="14.33203125" bestFit="1" customWidth="1"/>
  </cols>
  <sheetData>
    <row r="1" spans="1:15" x14ac:dyDescent="0.45">
      <c r="A1" s="43" t="s">
        <v>49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5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3" customFormat="1" ht="40.5" customHeight="1" x14ac:dyDescent="0.45">
      <c r="A3" s="2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tr">
        <f>'ESO informacija 01.23'!G3</f>
        <v>Imlitex</v>
      </c>
      <c r="H3" s="24" t="s">
        <v>8</v>
      </c>
      <c r="I3" s="24" t="s">
        <v>38</v>
      </c>
      <c r="J3" s="24"/>
      <c r="K3" s="25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x14ac:dyDescent="0.45">
      <c r="A4" s="1">
        <v>1</v>
      </c>
      <c r="B4" s="20">
        <f>'ESO informacija 01.23'!B4</f>
        <v>120</v>
      </c>
      <c r="C4" s="20">
        <f>'ESO informacija 01.23'!C4</f>
        <v>365</v>
      </c>
      <c r="D4" s="20">
        <f>'ESO informacija 01.23'!D4</f>
        <v>19305</v>
      </c>
      <c r="E4" s="20">
        <f>'ESO informacija 01.23'!E4</f>
        <v>16175</v>
      </c>
      <c r="F4" s="20">
        <f>'ESO informacija 01.23'!F4</f>
        <v>59238</v>
      </c>
      <c r="G4" s="20">
        <f>'ESO informacija 01.23'!G4</f>
        <v>1</v>
      </c>
      <c r="H4" s="20">
        <f>'ESO informacija 01.23'!H4</f>
        <v>9</v>
      </c>
      <c r="I4" s="23">
        <f>'ESO informacija 01.23'!P4</f>
        <v>157</v>
      </c>
      <c r="J4" s="20">
        <f>'ESO informacija 01.23'!J4</f>
        <v>0</v>
      </c>
      <c r="K4" s="20">
        <f>'ESO informacija 01.23'!K4</f>
        <v>95370</v>
      </c>
      <c r="L4" s="7">
        <f>'ESO informacija 01.23'!L4</f>
        <v>97697</v>
      </c>
      <c r="M4" s="7">
        <f>L4-K4</f>
        <v>2327</v>
      </c>
      <c r="N4" s="6">
        <f>M4/L4</f>
        <v>2.3818540999211848E-2</v>
      </c>
      <c r="O4" s="6">
        <f>1-N4</f>
        <v>0.97618145900078812</v>
      </c>
    </row>
    <row r="5" spans="1:15" x14ac:dyDescent="0.45">
      <c r="A5" s="1">
        <v>2</v>
      </c>
      <c r="B5" s="20">
        <f>'ESO informacija 01.23'!B5</f>
        <v>702</v>
      </c>
      <c r="C5" s="20">
        <f>'ESO informacija 01.23'!C5</f>
        <v>3939</v>
      </c>
      <c r="D5" s="20">
        <f>'ESO informacija 01.23'!D5</f>
        <v>76624</v>
      </c>
      <c r="E5" s="20">
        <f>'ESO informacija 01.23'!E5</f>
        <v>74005</v>
      </c>
      <c r="F5" s="20">
        <f>'ESO informacija 01.23'!F5</f>
        <v>536944</v>
      </c>
      <c r="G5" s="20">
        <f>'ESO informacija 01.23'!G5</f>
        <v>0</v>
      </c>
      <c r="H5" s="20">
        <f>'ESO informacija 01.23'!H5</f>
        <v>49</v>
      </c>
      <c r="I5" s="23">
        <f>'ESO informacija 01.23'!P5</f>
        <v>1699</v>
      </c>
      <c r="J5" s="20">
        <f>'ESO informacija 01.23'!J5</f>
        <v>0</v>
      </c>
      <c r="K5" s="20">
        <f>'ESO informacija 01.23'!K5</f>
        <v>693962</v>
      </c>
      <c r="L5" s="7">
        <f>'ESO informacija 01.23'!L5</f>
        <v>738834</v>
      </c>
      <c r="M5" s="7">
        <f t="shared" ref="M5:M8" si="0">L5-K5</f>
        <v>44872</v>
      </c>
      <c r="N5" s="6">
        <f t="shared" ref="N5:N8" si="1">M5/L5</f>
        <v>6.0733534190359408E-2</v>
      </c>
      <c r="O5" s="6">
        <f t="shared" ref="O5:O8" si="2">1-N5</f>
        <v>0.93926646580964057</v>
      </c>
    </row>
    <row r="6" spans="1:15" x14ac:dyDescent="0.45">
      <c r="A6" s="1">
        <v>3</v>
      </c>
      <c r="B6" s="20">
        <f>'ESO informacija 01.23'!B6</f>
        <v>216</v>
      </c>
      <c r="C6" s="20">
        <f>'ESO informacija 01.23'!C6</f>
        <v>1183</v>
      </c>
      <c r="D6" s="20">
        <f>'ESO informacija 01.23'!D6</f>
        <v>30453</v>
      </c>
      <c r="E6" s="20">
        <f>'ESO informacija 01.23'!E6</f>
        <v>34939</v>
      </c>
      <c r="F6" s="20">
        <f>'ESO informacija 01.23'!F6</f>
        <v>332997</v>
      </c>
      <c r="G6" s="20">
        <f>'ESO informacija 01.23'!G6</f>
        <v>25</v>
      </c>
      <c r="H6" s="20">
        <f>'ESO informacija 01.23'!H6</f>
        <v>18</v>
      </c>
      <c r="I6" s="23">
        <f>'ESO informacija 01.23'!P6</f>
        <v>1281</v>
      </c>
      <c r="J6" s="20">
        <f>'ESO informacija 01.23'!J6</f>
        <v>0</v>
      </c>
      <c r="K6" s="20">
        <f>'ESO informacija 01.23'!K6</f>
        <v>401112</v>
      </c>
      <c r="L6" s="7">
        <f>'ESO informacija 01.23'!L6</f>
        <v>873018</v>
      </c>
      <c r="M6" s="7">
        <f t="shared" si="0"/>
        <v>471906</v>
      </c>
      <c r="N6" s="6">
        <f t="shared" si="1"/>
        <v>0.54054555576173691</v>
      </c>
      <c r="O6" s="6">
        <f t="shared" si="2"/>
        <v>0.45945444423826309</v>
      </c>
    </row>
    <row r="7" spans="1:15" x14ac:dyDescent="0.45">
      <c r="A7" s="1" t="s">
        <v>17</v>
      </c>
      <c r="B7" s="20">
        <f>'ESO informacija 01.23'!B7</f>
        <v>1</v>
      </c>
      <c r="C7" s="20">
        <f>'ESO informacija 01.23'!C7</f>
        <v>3</v>
      </c>
      <c r="D7" s="20">
        <f>'ESO informacija 01.23'!D7</f>
        <v>99</v>
      </c>
      <c r="E7" s="20">
        <f>'ESO informacija 01.23'!E7</f>
        <v>90</v>
      </c>
      <c r="F7" s="20">
        <f>'ESO informacija 01.23'!F7</f>
        <v>44</v>
      </c>
      <c r="G7" s="20">
        <f>'ESO informacija 01.23'!G7</f>
        <v>0</v>
      </c>
      <c r="H7" s="20">
        <f>'ESO informacija 01.23'!H7</f>
        <v>0</v>
      </c>
      <c r="I7" s="23">
        <f>'ESO informacija 01.23'!P7</f>
        <v>189</v>
      </c>
      <c r="J7" s="20">
        <f>'ESO informacija 01.23'!J7</f>
        <v>0</v>
      </c>
      <c r="K7" s="20">
        <f>'ESO informacija 01.23'!K7</f>
        <v>426</v>
      </c>
      <c r="L7" s="7">
        <f>'ESO informacija 01.23'!L7</f>
        <v>1814</v>
      </c>
      <c r="M7" s="7">
        <f t="shared" si="0"/>
        <v>1388</v>
      </c>
      <c r="N7" s="6">
        <f t="shared" si="1"/>
        <v>0.7651598676957001</v>
      </c>
      <c r="O7" s="6">
        <f t="shared" si="2"/>
        <v>0.2348401323042999</v>
      </c>
    </row>
    <row r="8" spans="1:15" x14ac:dyDescent="0.45">
      <c r="A8" s="1" t="s">
        <v>18</v>
      </c>
      <c r="B8" s="23">
        <f>SUM(B4:B7)</f>
        <v>1039</v>
      </c>
      <c r="C8" s="23">
        <f t="shared" ref="C8:J8" si="3">SUM(C4:C7)</f>
        <v>5490</v>
      </c>
      <c r="D8" s="23">
        <f t="shared" si="3"/>
        <v>126481</v>
      </c>
      <c r="E8" s="23">
        <f t="shared" si="3"/>
        <v>125209</v>
      </c>
      <c r="F8" s="23">
        <f t="shared" si="3"/>
        <v>929223</v>
      </c>
      <c r="G8" s="23">
        <f t="shared" si="3"/>
        <v>26</v>
      </c>
      <c r="H8" s="23">
        <f t="shared" si="3"/>
        <v>76</v>
      </c>
      <c r="I8" s="23">
        <f t="shared" si="3"/>
        <v>3326</v>
      </c>
      <c r="J8" s="23">
        <f t="shared" si="3"/>
        <v>0</v>
      </c>
      <c r="K8" s="23">
        <f>SUM(B8:J8)</f>
        <v>1190870</v>
      </c>
      <c r="L8" s="7">
        <f>SUM(L4:L7)</f>
        <v>1711363</v>
      </c>
      <c r="M8" s="7">
        <f t="shared" si="0"/>
        <v>520493</v>
      </c>
      <c r="N8" s="6">
        <f t="shared" si="1"/>
        <v>0.30413944908239804</v>
      </c>
      <c r="O8" s="6">
        <f t="shared" si="2"/>
        <v>0.69586055091760191</v>
      </c>
    </row>
    <row r="10" spans="1:15" x14ac:dyDescent="0.45">
      <c r="A10" t="s">
        <v>39</v>
      </c>
      <c r="B10" s="33">
        <f>B8-'ESO informacija 01.23'!B8</f>
        <v>0</v>
      </c>
      <c r="C10" s="33">
        <f>C8-'ESO informacija 01.23'!C8</f>
        <v>0</v>
      </c>
      <c r="D10" s="33">
        <f>D8-'ESO informacija 01.23'!D8</f>
        <v>0</v>
      </c>
      <c r="E10" s="33">
        <f>E8-'ESO informacija 01.23'!E8</f>
        <v>0</v>
      </c>
      <c r="F10" s="33">
        <f>F8-'ESO informacija 01.23'!F8</f>
        <v>0</v>
      </c>
      <c r="G10" s="33">
        <f>G8-'ESO informacija 01.23'!G8</f>
        <v>0</v>
      </c>
      <c r="H10" s="33">
        <f>H8-'ESO informacija 01.23'!H8</f>
        <v>0</v>
      </c>
      <c r="I10" s="33">
        <f>I8-'ESO informacija 01.23'!I8-'ESO informacija 01.23'!P8</f>
        <v>0</v>
      </c>
      <c r="J10" s="33">
        <f>J8-'ESO informacija 01.23'!J8</f>
        <v>0</v>
      </c>
      <c r="K10" s="33">
        <f>K8-'ESO informacija 01.23'!K8</f>
        <v>0</v>
      </c>
      <c r="L10" s="33">
        <f>L8-'ESO informacija 01.23'!L8</f>
        <v>0</v>
      </c>
      <c r="M10" s="33">
        <f>M8-'ESO informacija 01.23'!M8</f>
        <v>0</v>
      </c>
    </row>
  </sheetData>
  <mergeCells count="1">
    <mergeCell ref="A1:N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CB496B0C076984283272B1C06F9FFD5" ma:contentTypeVersion="1" ma:contentTypeDescription="Kurkite naują dokumentą." ma:contentTypeScope="" ma:versionID="12f3573081778c726d58c8d2be673809">
  <xsd:schema xmlns:xsd="http://www.w3.org/2001/XMLSchema" xmlns:xs="http://www.w3.org/2001/XMLSchema" xmlns:p="http://schemas.microsoft.com/office/2006/metadata/properties" xmlns:ns2="e8ad8025-1eb2-494f-b36d-1013a19dfede" targetNamespace="http://schemas.microsoft.com/office/2006/metadata/properties" ma:root="true" ma:fieldsID="3f56b2765a7b4bb6a831665d10b98698" ns2:_="">
    <xsd:import namespace="e8ad8025-1eb2-494f-b36d-1013a19dfed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8025-1eb2-494f-b36d-1013a19df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04942B-67B7-4F18-924B-076719A3EF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54CCB5-E8C8-45A7-A3B5-2B3A374957F9}"/>
</file>

<file path=customXml/itemProps3.xml><?xml version="1.0" encoding="utf-8"?>
<ds:datastoreItem xmlns:ds="http://schemas.openxmlformats.org/officeDocument/2006/customXml" ds:itemID="{25F0AA9F-310D-4C20-8E0E-20958B26F831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0cd3c6b2-0c94-4514-a258-436dcc95bfc8"/>
    <ds:schemaRef ds:uri="b4e5c526-2a0f-47d3-8da2-7a4c66b168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ESO informacija 01.23</vt:lpstr>
      <vt:lpstr>1. Grafikai 01.23</vt:lpstr>
      <vt:lpstr>2. Tinklapiui 01.23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Livijus Aleksovas</dc:creator>
  <cp:keywords/>
  <dc:description/>
  <cp:lastModifiedBy>Dainius Zamuiskas</cp:lastModifiedBy>
  <cp:revision/>
  <dcterms:created xsi:type="dcterms:W3CDTF">2015-06-05T18:17:20Z</dcterms:created>
  <dcterms:modified xsi:type="dcterms:W3CDTF">2023-01-24T07:06:19Z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Audrius.Buivydas@eso.lt</vt:lpwstr>
  </property>
  <property fmtid="{D5CDD505-2E9C-101B-9397-08002B2CF9AE}" pid="5" name="MSIP_Label_320c693d-44b7-4e16-b3dd-4fcd87401cf5_SetDate">
    <vt:lpwstr>2020-11-10T12:12:42.6939376Z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a79f3582-0e0e-4596-b880-ab1ba8f4bb45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2021-09-15T05:16:35Z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a79f3582-0e0e-4596-b880-ab1ba8f4bb45</vt:lpwstr>
  </property>
  <property fmtid="{D5CDD505-2E9C-101B-9397-08002B2CF9AE}" pid="16" name="MSIP_Label_190751af-2442-49a7-b7b9-9f0bcce858c9_ContentBits">
    <vt:lpwstr>0</vt:lpwstr>
  </property>
  <property fmtid="{D5CDD505-2E9C-101B-9397-08002B2CF9AE}" pid="17" name="ContentTypeId">
    <vt:lpwstr>0x0101008CB496B0C076984283272B1C06F9FFD5</vt:lpwstr>
  </property>
</Properties>
</file>