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931"/>
  <workbookPr/>
  <mc:AlternateContent xmlns:mc="http://schemas.openxmlformats.org/markup-compatibility/2006">
    <mc:Choice Requires="x15">
      <x15ac:absPath xmlns:x15ac="http://schemas.microsoft.com/office/spreadsheetml/2010/11/ac" url="https://vkekk-my.sharepoint.com/personal/anastasija_skuncikaite_vert_lt/Documents/Elektros skyriaus darbai ir klausimai/6. Tiekimo rinkos liberalizacija/2023/"/>
    </mc:Choice>
  </mc:AlternateContent>
  <xr:revisionPtr revIDLastSave="15" documentId="8_{A18A02D3-E976-4606-AD95-CC0A2F5F289B}" xr6:coauthVersionLast="47" xr6:coauthVersionMax="47" xr10:uidLastSave="{7100874E-C071-46D6-B5C1-995923BA5DB1}"/>
  <bookViews>
    <workbookView xWindow="-98" yWindow="-98" windowWidth="28996" windowHeight="15796" activeTab="2" xr2:uid="{00000000-000D-0000-FFFF-FFFF00000000}"/>
  </bookViews>
  <sheets>
    <sheet name="ESO informacija 01.16" sheetId="7" r:id="rId1"/>
    <sheet name="1. Grafikai 01.16" sheetId="8" r:id="rId2"/>
    <sheet name="2. Tinklapiui 01.16" sheetId="9" r:id="rId3"/>
  </sheets>
  <externalReferences>
    <externalReference r:id="rId4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5" i="8" l="1"/>
  <c r="H6" i="8"/>
  <c r="H7" i="8"/>
  <c r="H4" i="8"/>
  <c r="I4" i="9" l="1"/>
  <c r="I5" i="9"/>
  <c r="I6" i="9"/>
  <c r="I7" i="9"/>
  <c r="G3" i="9"/>
  <c r="H3" i="8"/>
  <c r="K5" i="7"/>
  <c r="K6" i="7"/>
  <c r="K7" i="7"/>
  <c r="K4" i="7"/>
  <c r="J4" i="8"/>
  <c r="L8" i="7"/>
  <c r="J7" i="8"/>
  <c r="J6" i="8"/>
  <c r="J5" i="8"/>
  <c r="B4" i="8"/>
  <c r="C4" i="8"/>
  <c r="D4" i="8"/>
  <c r="E4" i="8"/>
  <c r="F4" i="8"/>
  <c r="G4" i="8"/>
  <c r="B5" i="8"/>
  <c r="C5" i="8"/>
  <c r="D5" i="8"/>
  <c r="E5" i="8"/>
  <c r="F5" i="8"/>
  <c r="G5" i="8"/>
  <c r="B6" i="8"/>
  <c r="C6" i="8"/>
  <c r="D6" i="8"/>
  <c r="E6" i="8"/>
  <c r="F6" i="8"/>
  <c r="G6" i="8"/>
  <c r="B7" i="8"/>
  <c r="C7" i="8"/>
  <c r="D7" i="8"/>
  <c r="E7" i="8"/>
  <c r="F7" i="8"/>
  <c r="G7" i="8"/>
  <c r="L5" i="9"/>
  <c r="L6" i="9"/>
  <c r="L7" i="9"/>
  <c r="L4" i="9"/>
  <c r="G8" i="8" l="1"/>
  <c r="F8" i="8"/>
  <c r="C8" i="8"/>
  <c r="E8" i="8"/>
  <c r="D8" i="8"/>
  <c r="B8" i="8"/>
  <c r="H8" i="8"/>
  <c r="C4" i="9"/>
  <c r="D4" i="9"/>
  <c r="E4" i="9"/>
  <c r="F4" i="9"/>
  <c r="G4" i="9"/>
  <c r="H4" i="9"/>
  <c r="J4" i="9"/>
  <c r="C5" i="9"/>
  <c r="D5" i="9"/>
  <c r="E5" i="9"/>
  <c r="F5" i="9"/>
  <c r="G5" i="9"/>
  <c r="H5" i="9"/>
  <c r="J5" i="9"/>
  <c r="C6" i="9"/>
  <c r="D6" i="9"/>
  <c r="E6" i="9"/>
  <c r="F6" i="9"/>
  <c r="G6" i="9"/>
  <c r="H6" i="9"/>
  <c r="J6" i="9"/>
  <c r="C7" i="9"/>
  <c r="D7" i="9"/>
  <c r="E7" i="9"/>
  <c r="F7" i="9"/>
  <c r="G7" i="9"/>
  <c r="H7" i="9"/>
  <c r="J7" i="9"/>
  <c r="B5" i="9"/>
  <c r="B6" i="9"/>
  <c r="B7" i="9"/>
  <c r="B4" i="9"/>
  <c r="L8" i="9"/>
  <c r="L10" i="9" s="1"/>
  <c r="G8" i="9" l="1"/>
  <c r="F8" i="9"/>
  <c r="B8" i="9"/>
  <c r="J8" i="9"/>
  <c r="H8" i="9"/>
  <c r="I8" i="9"/>
  <c r="D8" i="9"/>
  <c r="C8" i="9"/>
  <c r="E8" i="9"/>
  <c r="K8" i="9" l="1"/>
  <c r="M8" i="9" s="1"/>
  <c r="N8" i="9" s="1"/>
  <c r="O8" i="9" s="1"/>
  <c r="I4" i="8"/>
  <c r="I6" i="8"/>
  <c r="I7" i="8"/>
  <c r="I5" i="8" l="1"/>
  <c r="H10" i="8" s="1"/>
  <c r="K8" i="7"/>
  <c r="B12" i="8"/>
  <c r="C12" i="8"/>
  <c r="D12" i="8"/>
  <c r="E12" i="8"/>
  <c r="F12" i="8"/>
  <c r="G12" i="8"/>
  <c r="H12" i="8"/>
  <c r="J12" i="8"/>
  <c r="K7" i="8"/>
  <c r="B11" i="8"/>
  <c r="C11" i="8"/>
  <c r="D11" i="8"/>
  <c r="E11" i="8"/>
  <c r="F11" i="8"/>
  <c r="G11" i="8"/>
  <c r="H11" i="8"/>
  <c r="J11" i="8"/>
  <c r="K6" i="8"/>
  <c r="K4" i="8"/>
  <c r="B9" i="8"/>
  <c r="C9" i="8"/>
  <c r="D9" i="8"/>
  <c r="E9" i="8"/>
  <c r="F9" i="8"/>
  <c r="G9" i="8"/>
  <c r="H9" i="8"/>
  <c r="J9" i="8"/>
  <c r="K4" i="9"/>
  <c r="M4" i="9" s="1"/>
  <c r="N4" i="9" s="1"/>
  <c r="O4" i="9" s="1"/>
  <c r="M4" i="7"/>
  <c r="N4" i="7" s="1"/>
  <c r="K7" i="9"/>
  <c r="M7" i="9" s="1"/>
  <c r="N7" i="9" s="1"/>
  <c r="O7" i="9" s="1"/>
  <c r="K6" i="9"/>
  <c r="M6" i="9" s="1"/>
  <c r="N6" i="9" s="1"/>
  <c r="O6" i="9" s="1"/>
  <c r="K5" i="9"/>
  <c r="M5" i="9" s="1"/>
  <c r="N5" i="9" s="1"/>
  <c r="O5" i="9" s="1"/>
  <c r="J8" i="7"/>
  <c r="J10" i="9" s="1"/>
  <c r="F10" i="8" l="1"/>
  <c r="E10" i="8"/>
  <c r="K5" i="8"/>
  <c r="L5" i="8" s="1"/>
  <c r="J10" i="8"/>
  <c r="C10" i="8"/>
  <c r="B10" i="8"/>
  <c r="I8" i="8"/>
  <c r="B13" i="8" s="1"/>
  <c r="G10" i="8"/>
  <c r="D10" i="8"/>
  <c r="L4" i="8"/>
  <c r="K9" i="8"/>
  <c r="K11" i="8"/>
  <c r="L6" i="8"/>
  <c r="K12" i="8"/>
  <c r="L7" i="8"/>
  <c r="H8" i="7"/>
  <c r="H10" i="9" s="1"/>
  <c r="D13" i="8" l="1"/>
  <c r="K10" i="8"/>
  <c r="E13" i="8"/>
  <c r="C13" i="8"/>
  <c r="G13" i="8"/>
  <c r="H13" i="8"/>
  <c r="F13" i="8"/>
  <c r="B8" i="7"/>
  <c r="B10" i="9" s="1"/>
  <c r="C8" i="7"/>
  <c r="C10" i="9" s="1"/>
  <c r="D8" i="7"/>
  <c r="D10" i="9" s="1"/>
  <c r="E8" i="7"/>
  <c r="E10" i="9" s="1"/>
  <c r="F8" i="7"/>
  <c r="F10" i="9" s="1"/>
  <c r="G8" i="7"/>
  <c r="G10" i="9" s="1"/>
  <c r="I8" i="7"/>
  <c r="I10" i="9" s="1"/>
  <c r="M5" i="7" l="1"/>
  <c r="N5" i="7" s="1"/>
  <c r="O5" i="7" s="1"/>
  <c r="M6" i="7"/>
  <c r="N6" i="7" s="1"/>
  <c r="O6" i="7" s="1"/>
  <c r="M7" i="7"/>
  <c r="N7" i="7" s="1"/>
  <c r="O7" i="7" s="1"/>
  <c r="J8" i="8"/>
  <c r="K8" i="8" l="1"/>
  <c r="K13" i="8" s="1"/>
  <c r="J13" i="8"/>
  <c r="K10" i="9"/>
  <c r="M8" i="7"/>
  <c r="N8" i="7" s="1"/>
  <c r="O8" i="7" s="1"/>
  <c r="O4" i="7" l="1"/>
</calcChain>
</file>

<file path=xl/sharedStrings.xml><?xml version="1.0" encoding="utf-8"?>
<sst xmlns="http://schemas.openxmlformats.org/spreadsheetml/2006/main" count="84" uniqueCount="50">
  <si>
    <t>Pasirinko_NT</t>
  </si>
  <si>
    <t>Etapas</t>
  </si>
  <si>
    <t>Birštono Elektra MB</t>
  </si>
  <si>
    <t>EGTO ENERGIJA</t>
  </si>
  <si>
    <t>Elektrum Lietuva</t>
  </si>
  <si>
    <t>Enefit</t>
  </si>
  <si>
    <t>Ignitis</t>
  </si>
  <si>
    <t>Imlitex</t>
  </si>
  <si>
    <t>Kauno termofikacijos elektrinė</t>
  </si>
  <si>
    <t>Perlas energija</t>
  </si>
  <si>
    <t>Vilniaus elektra</t>
  </si>
  <si>
    <t>Suma</t>
  </si>
  <si>
    <t>Viso objektų etape</t>
  </si>
  <si>
    <t>Nepasirinkusių objektų etape</t>
  </si>
  <si>
    <t>Proc. nepasirinkusių</t>
  </si>
  <si>
    <t>Proc. pasirinkusių</t>
  </si>
  <si>
    <t>Suplanuotas išėjimas pas NT (kol kas tiekimas iš VT/GT)2</t>
  </si>
  <si>
    <t>[nepriskirta]</t>
  </si>
  <si>
    <t>Grand Total</t>
  </si>
  <si>
    <t>III etapas ir [nepriskirta]</t>
  </si>
  <si>
    <t>Inter RAO Lietuva AB</t>
  </si>
  <si>
    <t>Panevėžio energija</t>
  </si>
  <si>
    <t>Scener</t>
  </si>
  <si>
    <t>Grįžusių objektų kiekio pokytis</t>
  </si>
  <si>
    <t>Pasirinkę nepriklausomą elektros energijos tiekėją</t>
  </si>
  <si>
    <t>Iš viso vartotojų etape</t>
  </si>
  <si>
    <t>Nepasirinkę nepriklausomo elektros energijos tiekėjo</t>
  </si>
  <si>
    <t>I etapo vartotojai</t>
  </si>
  <si>
    <t>II etapo vartotojai</t>
  </si>
  <si>
    <t>III etapo vartotojai</t>
  </si>
  <si>
    <t>Nauji vartotojai (nepriskirti etapams)</t>
  </si>
  <si>
    <t>IŠ VISO</t>
  </si>
  <si>
    <t>Proc. nuo visų pasirinkusių I etapo vartotojų</t>
  </si>
  <si>
    <t>Proc. nuo visų pasirinkusių II etapo vartotojų</t>
  </si>
  <si>
    <t>Proc. nuo visų pasirinkusių III etapo vartotojų</t>
  </si>
  <si>
    <t>Proc. nuo visų pasirinkusių nepriskirtų vartotojų</t>
  </si>
  <si>
    <t>Proc. nuo visų pasirinkusių vartotojų</t>
  </si>
  <si>
    <t>Nepriskirta - visi nauji vartotojai ir/ar verslas migrtuojantys į buitį.</t>
  </si>
  <si>
    <t>Suplanuotas išėjimas pas NT</t>
  </si>
  <si>
    <t>Check:</t>
  </si>
  <si>
    <t>Grįžo į visuomeninį tiekimą3</t>
  </si>
  <si>
    <t>ESO4</t>
  </si>
  <si>
    <t>1- [nepriskirta] - visi nauji vartotojai ir iš komecijos grįžę į buitį (kai taikomas gyventojų tarifas). Objektų kiekis sumažėjo, nes buvo priskirtas III etapas</t>
  </si>
  <si>
    <t>2- suplanuotas išėjimas iš VT/GT nuo 2023.02.01</t>
  </si>
  <si>
    <t>3- Objektai grįžę į VT be suplanuoto išėjimo</t>
  </si>
  <si>
    <t>4- Objektai, kurie iš komercijos grįžo į buitį</t>
  </si>
  <si>
    <t>5- Komerciniai vartotojai, kuriems taikomi gyventojų tarifai - duomenys teikiami 1 kartą per mėnesį</t>
  </si>
  <si>
    <t>Importuojama dalis į sheetą "Grafikai 01.16" pilkai pažymėta</t>
  </si>
  <si>
    <t xml:space="preserve">                                                                                              2023 m. sausio mėn. 16 d. duomenys</t>
  </si>
  <si>
    <t>2023 m. sausio mėn. 16 d. duomenys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</si>
</sst>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\ _€_-;\-* #,##0\ _€_-;_-* &quot;-&quot;\ _€_-;_-@_-"/>
    <numFmt numFmtId="165" formatCode="#,##0\ _€"/>
    <numFmt numFmtId="166" formatCode="0.0%"/>
    <numFmt numFmtId="167" formatCode="0.000%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8"/>
      <name val="Calibri"/>
      <family val="2"/>
      <scheme val="minor"/>
    </font>
    <font>
      <i/>
      <sz val="11"/>
      <color rgb="FFFF0000"/>
      <name val="Calibri"/>
      <family val="2"/>
      <charset val="186"/>
      <scheme val="minor"/>
    </font>
    <font>
      <b/>
      <sz val="11"/>
      <color theme="1"/>
      <name val="Calibri"/>
      <family val="2"/>
      <charset val="186"/>
      <scheme val="minor"/>
    </font>
    <font>
      <sz val="11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charset val="186"/>
      <scheme val="minor"/>
    </font>
    <font>
      <sz val="11"/>
      <color theme="8"/>
      <name val="Calibri"/>
      <family val="2"/>
      <scheme val="minor"/>
    </font>
    <font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5B9BD5"/>
      <name val="Calibri"/>
      <family val="2"/>
      <scheme val="minor"/>
    </font>
    <font>
      <sz val="11"/>
      <color rgb="FF4472C4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6" fillId="0" borderId="0" applyFont="0" applyFill="0" applyBorder="0" applyAlignment="0" applyProtection="0"/>
  </cellStyleXfs>
  <cellXfs count="59">
    <xf numFmtId="0" fontId="0" fillId="0" borderId="0" xfId="0"/>
    <xf numFmtId="0" fontId="0" fillId="0" borderId="1" xfId="0" applyBorder="1"/>
    <xf numFmtId="0" fontId="0" fillId="0" borderId="1" xfId="0" applyBorder="1" applyAlignment="1">
      <alignment wrapText="1"/>
    </xf>
    <xf numFmtId="0" fontId="0" fillId="0" borderId="0" xfId="0" applyAlignment="1">
      <alignment wrapText="1"/>
    </xf>
    <xf numFmtId="0" fontId="0" fillId="2" borderId="1" xfId="0" applyFill="1" applyBorder="1" applyAlignment="1">
      <alignment wrapText="1"/>
    </xf>
    <xf numFmtId="0" fontId="3" fillId="0" borderId="0" xfId="0" applyFont="1"/>
    <xf numFmtId="9" fontId="0" fillId="2" borderId="1" xfId="0" applyNumberFormat="1" applyFill="1" applyBorder="1"/>
    <xf numFmtId="3" fontId="0" fillId="2" borderId="1" xfId="0" applyNumberFormat="1" applyFill="1" applyBorder="1"/>
    <xf numFmtId="0" fontId="0" fillId="3" borderId="1" xfId="0" applyFill="1" applyBorder="1" applyAlignment="1">
      <alignment wrapText="1"/>
    </xf>
    <xf numFmtId="165" fontId="0" fillId="2" borderId="1" xfId="0" applyNumberFormat="1" applyFill="1" applyBorder="1"/>
    <xf numFmtId="10" fontId="0" fillId="2" borderId="1" xfId="0" applyNumberFormat="1" applyFill="1" applyBorder="1"/>
    <xf numFmtId="165" fontId="4" fillId="2" borderId="1" xfId="0" applyNumberFormat="1" applyFont="1" applyFill="1" applyBorder="1"/>
    <xf numFmtId="164" fontId="4" fillId="2" borderId="1" xfId="0" applyNumberFormat="1" applyFont="1" applyFill="1" applyBorder="1"/>
    <xf numFmtId="0" fontId="4" fillId="2" borderId="1" xfId="0" applyFont="1" applyFill="1" applyBorder="1"/>
    <xf numFmtId="166" fontId="4" fillId="0" borderId="1" xfId="1" applyNumberFormat="1" applyFont="1" applyBorder="1"/>
    <xf numFmtId="10" fontId="4" fillId="0" borderId="1" xfId="1" applyNumberFormat="1" applyFont="1" applyBorder="1"/>
    <xf numFmtId="9" fontId="4" fillId="0" borderId="1" xfId="1" applyFont="1" applyBorder="1"/>
    <xf numFmtId="9" fontId="4" fillId="2" borderId="1" xfId="1" applyFont="1" applyFill="1" applyBorder="1"/>
    <xf numFmtId="167" fontId="4" fillId="0" borderId="1" xfId="1" applyNumberFormat="1" applyFont="1" applyBorder="1"/>
    <xf numFmtId="165" fontId="0" fillId="0" borderId="0" xfId="0" applyNumberFormat="1"/>
    <xf numFmtId="0" fontId="0" fillId="4" borderId="1" xfId="0" applyFill="1" applyBorder="1"/>
    <xf numFmtId="0" fontId="0" fillId="4" borderId="1" xfId="0" applyFill="1" applyBorder="1" applyAlignment="1">
      <alignment wrapText="1"/>
    </xf>
    <xf numFmtId="0" fontId="0" fillId="4" borderId="2" xfId="0" applyFill="1" applyBorder="1" applyAlignment="1">
      <alignment wrapText="1"/>
    </xf>
    <xf numFmtId="3" fontId="0" fillId="4" borderId="1" xfId="0" applyNumberFormat="1" applyFill="1" applyBorder="1"/>
    <xf numFmtId="0" fontId="0" fillId="5" borderId="1" xfId="0" applyFill="1" applyBorder="1" applyAlignment="1">
      <alignment wrapText="1"/>
    </xf>
    <xf numFmtId="0" fontId="0" fillId="5" borderId="2" xfId="0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4" fillId="5" borderId="1" xfId="0" applyFont="1" applyFill="1" applyBorder="1"/>
    <xf numFmtId="165" fontId="0" fillId="5" borderId="1" xfId="0" applyNumberFormat="1" applyFill="1" applyBorder="1"/>
    <xf numFmtId="165" fontId="4" fillId="5" borderId="1" xfId="0" applyNumberFormat="1" applyFont="1" applyFill="1" applyBorder="1"/>
    <xf numFmtId="0" fontId="0" fillId="5" borderId="1" xfId="0" applyFill="1" applyBorder="1"/>
    <xf numFmtId="3" fontId="8" fillId="4" borderId="1" xfId="0" applyNumberFormat="1" applyFont="1" applyFill="1" applyBorder="1"/>
    <xf numFmtId="3" fontId="9" fillId="4" borderId="1" xfId="0" applyNumberFormat="1" applyFont="1" applyFill="1" applyBorder="1"/>
    <xf numFmtId="3" fontId="10" fillId="0" borderId="0" xfId="0" applyNumberFormat="1" applyFont="1"/>
    <xf numFmtId="0" fontId="11" fillId="3" borderId="1" xfId="0" applyFont="1" applyFill="1" applyBorder="1"/>
    <xf numFmtId="3" fontId="0" fillId="0" borderId="0" xfId="0" applyNumberFormat="1"/>
    <xf numFmtId="0" fontId="12" fillId="0" borderId="1" xfId="0" applyFont="1" applyBorder="1"/>
    <xf numFmtId="0" fontId="12" fillId="0" borderId="4" xfId="0" applyFont="1" applyBorder="1"/>
    <xf numFmtId="0" fontId="12" fillId="0" borderId="7" xfId="0" applyFont="1" applyBorder="1"/>
    <xf numFmtId="0" fontId="12" fillId="0" borderId="8" xfId="0" applyFont="1" applyBorder="1"/>
    <xf numFmtId="3" fontId="11" fillId="3" borderId="1" xfId="0" applyNumberFormat="1" applyFont="1" applyFill="1" applyBorder="1"/>
    <xf numFmtId="0" fontId="4" fillId="0" borderId="0" xfId="0" applyFont="1" applyAlignment="1">
      <alignment horizontal="left"/>
    </xf>
    <xf numFmtId="0" fontId="7" fillId="0" borderId="5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0" fillId="0" borderId="0" xfId="0"/>
    <xf numFmtId="0" fontId="0" fillId="0" borderId="1" xfId="0" applyBorder="1"/>
    <xf numFmtId="14" fontId="0" fillId="0" borderId="0" xfId="0" applyNumberFormat="1"/>
    <xf numFmtId="3" fontId="0" fillId="0" borderId="0" xfId="0" applyNumberFormat="1"/>
    <xf numFmtId="14" fontId="0" fillId="0" borderId="1" xfId="0" applyNumberFormat="1" applyBorder="1"/>
    <xf numFmtId="0" fontId="4" fillId="0" borderId="0" xfId="0" applyFont="1"/>
    <xf numFmtId="0" fontId="1" fillId="0" borderId="0" xfId="0" applyFont="1"/>
    <xf numFmtId="0" fontId="0" fillId="0" borderId="1" xfId="0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left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1.xml"/><Relationship Id="rId9" Type="http://schemas.openxmlformats.org/officeDocument/2006/relationships/customXml" Target="../customXml/item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baseline="0">
                <a:solidFill>
                  <a:sysClr val="windowText" lastClr="000000"/>
                </a:solidFill>
              </a:rPr>
              <a:t>I etap</a:t>
            </a:r>
            <a:r>
              <a:rPr lang="lt-LT" sz="1200" b="1" baseline="0">
                <a:solidFill>
                  <a:sysClr val="windowText" lastClr="000000"/>
                </a:solidFill>
              </a:rPr>
              <a:t>o vartotojai</a:t>
            </a:r>
            <a:endParaRPr lang="en-US" sz="1200" b="1" baseline="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41182601781695527"/>
          <c:y val="3.6574898940552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0928457056075538E-2"/>
          <c:y val="0.26873479318734794"/>
          <c:w val="0.95814307458143078"/>
          <c:h val="0.4651445485372723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'1. Grafikai 01.16'!$I$3</c:f>
              <c:strCache>
                <c:ptCount val="1"/>
                <c:pt idx="0">
                  <c:v>Pasirinkę nepriklausomą elektros energijos tiekėją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8.2127296587926508E-3"/>
                  <c:y val="-8.5157192942123136E-2"/>
                </c:manualLayout>
              </c:layout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0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92BA9C6-A427-465E-BF28-954B3F83ACAD}" type="CELLRANG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endParaRPr lang="en-US" baseline="0"/>
                  </a:p>
                  <a:p>
                    <a:pPr>
                      <a:defRPr>
                        <a:solidFill>
                          <a:sysClr val="windowText" lastClr="000000"/>
                        </a:solidFill>
                      </a:defRPr>
                    </a:pPr>
                    <a:fld id="{46D68E86-FF58-4AC6-8D6B-3706A623F3F0}" type="VALUE">
                      <a:rPr lang="en-US"/>
                      <a:pPr>
                        <a:defRPr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numFmt formatCode="#\ ##0\ _€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8.2524540682414702E-2"/>
                      <c:h val="0.425425790754257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7318-4AD7-B021-C4E47DC3B59C}"/>
                </c:ext>
              </c:extLst>
            </c:dLbl>
            <c:numFmt formatCode="#\ ##0\ _€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01.16'!$I$4</c:f>
              <c:numCache>
                <c:formatCode>#\ ##0\ _€</c:formatCode>
                <c:ptCount val="1"/>
                <c:pt idx="0">
                  <c:v>95349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01.16'!$J$9</c15:f>
                <c15:dlblRangeCache>
                  <c:ptCount val="1"/>
                  <c:pt idx="0">
                    <c:v>98%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7318-4AD7-B021-C4E47DC3B59C}"/>
            </c:ext>
          </c:extLst>
        </c:ser>
        <c:ser>
          <c:idx val="1"/>
          <c:order val="1"/>
          <c:tx>
            <c:strRef>
              <c:f>'1. Grafikai 01.16'!$K$3</c:f>
              <c:strCache>
                <c:ptCount val="1"/>
                <c:pt idx="0">
                  <c:v>Nepasirinkę nepriklausomo elektros energijos tiekėjo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-1.2811405693605025E-16"/>
                  <c:y val="-7.2992700729927001E-2"/>
                </c:manualLayout>
              </c:layout>
              <c:tx>
                <c:rich>
                  <a:bodyPr/>
                  <a:lstStyle/>
                  <a:p>
                    <a:fld id="{6E4D6092-8AD2-45AC-9BC7-0B531B545BF8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71AE5BF4-57B2-4D4E-BFD0-35F8CB44AE20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2-7318-4AD7-B021-C4E47DC3B59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01.16'!$K$4</c:f>
              <c:numCache>
                <c:formatCode>#\ ##0\ _€</c:formatCode>
                <c:ptCount val="1"/>
                <c:pt idx="0">
                  <c:v>2348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01.16'!$K$9</c15:f>
                <c15:dlblRangeCache>
                  <c:ptCount val="1"/>
                  <c:pt idx="0">
                    <c:v>2%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7318-4AD7-B021-C4E47DC3B59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29415240"/>
        <c:axId val="729416224"/>
      </c:barChart>
      <c:catAx>
        <c:axId val="729415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416224"/>
        <c:crosses val="autoZero"/>
        <c:auto val="1"/>
        <c:lblAlgn val="ctr"/>
        <c:lblOffset val="100"/>
        <c:noMultiLvlLbl val="0"/>
      </c:catAx>
      <c:valAx>
        <c:axId val="729416224"/>
        <c:scaling>
          <c:logBase val="2"/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729415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333333333333334E-2"/>
          <c:y val="0.66987757917121682"/>
          <c:w val="0.94161391076115486"/>
          <c:h val="0.2265190043264541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084187939209213"/>
          <c:y val="0.15960987270957327"/>
          <c:w val="0.85096308525950382"/>
          <c:h val="0.7264733843753401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'1. Grafikai 01.16'!$A$4</c:f>
              <c:strCache>
                <c:ptCount val="1"/>
                <c:pt idx="0">
                  <c:v>I etapo vartotojai</c:v>
                </c:pt>
              </c:strCache>
            </c:strRef>
          </c:tx>
          <c:spPr>
            <a:solidFill>
              <a:schemeClr val="accent5">
                <a:lumMod val="50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4BF09E77-C44E-4B42-8A58-55E0E1CB814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22DF-4577-96FB-7719FF6E457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888411F2-15A6-460D-AD6D-560783C6025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22DF-4577-96FB-7719FF6E457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B7BA5A69-D01D-4CC5-AB2B-FBBB5DC6A64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22DF-4577-96FB-7719FF6E457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B1FB7D3-966E-41D5-B7C9-0C6D5B59CB72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22DF-4577-96FB-7719FF6E457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6C562CA7-D12B-4B0F-959F-D7021954446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22DF-4577-96FB-7719FF6E457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6988E37D-8D8D-497A-881E-B72D788B8F3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5-22DF-4577-96FB-7719FF6E457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040E0E0C-538F-4E6E-8EF3-4B6E55556C2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6-22DF-4577-96FB-7719FF6E45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01.16'!$B$3:$H$3</c:f>
              <c:strCache>
                <c:ptCount val="7"/>
                <c:pt idx="0">
                  <c:v>Birštono Elektra MB</c:v>
                </c:pt>
                <c:pt idx="1">
                  <c:v>EGTO ENERGIJA</c:v>
                </c:pt>
                <c:pt idx="2">
                  <c:v>Elektrum Lietuva</c:v>
                </c:pt>
                <c:pt idx="3">
                  <c:v>Enefit</c:v>
                </c:pt>
                <c:pt idx="4">
                  <c:v>Ignitis</c:v>
                </c:pt>
                <c:pt idx="5">
                  <c:v>Kauno termofikacijos elektrinė</c:v>
                </c:pt>
                <c:pt idx="6">
                  <c:v>Imlitex</c:v>
                </c:pt>
              </c:strCache>
            </c:strRef>
          </c:cat>
          <c:val>
            <c:numRef>
              <c:f>'1. Grafikai 01.16'!$B$4:$H$4</c:f>
              <c:numCache>
                <c:formatCode>#\ ##0\ _€</c:formatCode>
                <c:ptCount val="7"/>
                <c:pt idx="0">
                  <c:v>120</c:v>
                </c:pt>
                <c:pt idx="1">
                  <c:v>365</c:v>
                </c:pt>
                <c:pt idx="2">
                  <c:v>19304</c:v>
                </c:pt>
                <c:pt idx="3">
                  <c:v>16181</c:v>
                </c:pt>
                <c:pt idx="4">
                  <c:v>59269</c:v>
                </c:pt>
                <c:pt idx="5">
                  <c:v>9</c:v>
                </c:pt>
                <c:pt idx="6">
                  <c:v>1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01.16'!$B$9:$H$9</c15:f>
                <c15:dlblRangeCache>
                  <c:ptCount val="7"/>
                  <c:pt idx="0">
                    <c:v>0,1%</c:v>
                  </c:pt>
                  <c:pt idx="1">
                    <c:v>0,4%</c:v>
                  </c:pt>
                  <c:pt idx="2">
                    <c:v>20,2%</c:v>
                  </c:pt>
                  <c:pt idx="3">
                    <c:v>17,0%</c:v>
                  </c:pt>
                  <c:pt idx="4">
                    <c:v>62,2%</c:v>
                  </c:pt>
                  <c:pt idx="5">
                    <c:v>0,01%</c:v>
                  </c:pt>
                  <c:pt idx="6">
                    <c:v>0,0%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7-22DF-4577-96FB-7719FF6E4572}"/>
            </c:ext>
          </c:extLst>
        </c:ser>
        <c:ser>
          <c:idx val="1"/>
          <c:order val="1"/>
          <c:tx>
            <c:strRef>
              <c:f>'1. Grafikai 01.16'!$A$5</c:f>
              <c:strCache>
                <c:ptCount val="1"/>
                <c:pt idx="0">
                  <c:v>II etapo vartotojai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A6A8BEDE-BFBE-42CB-9370-5F8C576459A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22DF-4577-96FB-7719FF6E457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7F885E09-8B92-4D64-AFD9-3008838D6A5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22DF-4577-96FB-7719FF6E457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648E0C73-FC9D-40A4-801A-FA71610D966D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A-22DF-4577-96FB-7719FF6E457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3F499AE7-9130-4C57-BB7D-1C3478B711A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B-22DF-4577-96FB-7719FF6E457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8B6ED883-D06E-418F-8A24-302843FD5FC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C-22DF-4577-96FB-7719FF6E457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4EB307E5-9EF2-4D5E-9663-2DC56E15025A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D-22DF-4577-96FB-7719FF6E457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B71F62FE-9732-4E98-8A76-8C5DDBEE2C74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E-22DF-4577-96FB-7719FF6E45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01.16'!$B$3:$H$3</c:f>
              <c:strCache>
                <c:ptCount val="7"/>
                <c:pt idx="0">
                  <c:v>Birštono Elektra MB</c:v>
                </c:pt>
                <c:pt idx="1">
                  <c:v>EGTO ENERGIJA</c:v>
                </c:pt>
                <c:pt idx="2">
                  <c:v>Elektrum Lietuva</c:v>
                </c:pt>
                <c:pt idx="3">
                  <c:v>Enefit</c:v>
                </c:pt>
                <c:pt idx="4">
                  <c:v>Ignitis</c:v>
                </c:pt>
                <c:pt idx="5">
                  <c:v>Kauno termofikacijos elektrinė</c:v>
                </c:pt>
                <c:pt idx="6">
                  <c:v>Imlitex</c:v>
                </c:pt>
              </c:strCache>
            </c:strRef>
          </c:cat>
          <c:val>
            <c:numRef>
              <c:f>'1. Grafikai 01.16'!$B$5:$H$5</c:f>
              <c:numCache>
                <c:formatCode>#\ ##0\ _€</c:formatCode>
                <c:ptCount val="7"/>
                <c:pt idx="0">
                  <c:v>702</c:v>
                </c:pt>
                <c:pt idx="1">
                  <c:v>3941</c:v>
                </c:pt>
                <c:pt idx="2">
                  <c:v>76620</c:v>
                </c:pt>
                <c:pt idx="3">
                  <c:v>74012</c:v>
                </c:pt>
                <c:pt idx="4">
                  <c:v>536993</c:v>
                </c:pt>
                <c:pt idx="5">
                  <c:v>49</c:v>
                </c:pt>
                <c:pt idx="6">
                  <c:v>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01.16'!$B$10:$H$10</c15:f>
                <c15:dlblRangeCache>
                  <c:ptCount val="7"/>
                  <c:pt idx="0">
                    <c:v>0,1%</c:v>
                  </c:pt>
                  <c:pt idx="1">
                    <c:v>0,6%</c:v>
                  </c:pt>
                  <c:pt idx="2">
                    <c:v>11,0%</c:v>
                  </c:pt>
                  <c:pt idx="3">
                    <c:v>10,7%</c:v>
                  </c:pt>
                  <c:pt idx="4">
                    <c:v>77,4%</c:v>
                  </c:pt>
                  <c:pt idx="5">
                    <c:v>0,01%</c:v>
                  </c:pt>
                  <c:pt idx="6">
                    <c:v>0,0%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F-22DF-4577-96FB-7719FF6E4572}"/>
            </c:ext>
          </c:extLst>
        </c:ser>
        <c:ser>
          <c:idx val="2"/>
          <c:order val="2"/>
          <c:tx>
            <c:strRef>
              <c:f>'1. Grafikai 01.16'!$A$6</c:f>
              <c:strCache>
                <c:ptCount val="1"/>
                <c:pt idx="0">
                  <c:v>III etapo vartotojai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0A89E561-D3AA-4D0C-B706-CEE64932F99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0-22DF-4577-96FB-7719FF6E4572}"/>
                </c:ext>
              </c:extLst>
            </c:dLbl>
            <c:dLbl>
              <c:idx val="1"/>
              <c:layout>
                <c:manualLayout>
                  <c:x val="-5.4091167550748723E-17"/>
                  <c:y val="-2.1148036253776436E-2"/>
                </c:manualLayout>
              </c:layout>
              <c:tx>
                <c:rich>
                  <a:bodyPr/>
                  <a:lstStyle/>
                  <a:p>
                    <a:fld id="{B276D53D-742C-475A-92B2-31553E34CF75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1-22DF-4577-96FB-7719FF6E457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A56BB698-131F-4823-9AFE-4EB4893B22B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2-22DF-4577-96FB-7719FF6E457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FDFADFD8-3BF6-4D54-A7D2-87AC24072D3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3-22DF-4577-96FB-7719FF6E457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A169BF2B-33D8-4532-9E3C-9837D89A5F19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4-22DF-4577-96FB-7719FF6E457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CD582E8C-0198-4093-A13E-F1DDA2DFEF9E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5-22DF-4577-96FB-7719FF6E457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9A7C7AB4-BB51-4DFB-A02C-87FBB640C64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outEnd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6-22DF-4577-96FB-7719FF6E45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01.16'!$B$3:$H$3</c:f>
              <c:strCache>
                <c:ptCount val="7"/>
                <c:pt idx="0">
                  <c:v>Birštono Elektra MB</c:v>
                </c:pt>
                <c:pt idx="1">
                  <c:v>EGTO ENERGIJA</c:v>
                </c:pt>
                <c:pt idx="2">
                  <c:v>Elektrum Lietuva</c:v>
                </c:pt>
                <c:pt idx="3">
                  <c:v>Enefit</c:v>
                </c:pt>
                <c:pt idx="4">
                  <c:v>Ignitis</c:v>
                </c:pt>
                <c:pt idx="5">
                  <c:v>Kauno termofikacijos elektrinė</c:v>
                </c:pt>
                <c:pt idx="6">
                  <c:v>Imlitex</c:v>
                </c:pt>
              </c:strCache>
            </c:strRef>
          </c:cat>
          <c:val>
            <c:numRef>
              <c:f>'1. Grafikai 01.16'!$B$6:$H$6</c:f>
              <c:numCache>
                <c:formatCode>#\ ##0\ _€</c:formatCode>
                <c:ptCount val="7"/>
                <c:pt idx="0">
                  <c:v>218</c:v>
                </c:pt>
                <c:pt idx="1">
                  <c:v>1185</c:v>
                </c:pt>
                <c:pt idx="2">
                  <c:v>30468</c:v>
                </c:pt>
                <c:pt idx="3">
                  <c:v>34955</c:v>
                </c:pt>
                <c:pt idx="4">
                  <c:v>333107</c:v>
                </c:pt>
                <c:pt idx="5">
                  <c:v>18</c:v>
                </c:pt>
                <c:pt idx="6">
                  <c:v>25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01.16'!$B$11:$H$11</c15:f>
                <c15:dlblRangeCache>
                  <c:ptCount val="7"/>
                  <c:pt idx="0">
                    <c:v>0,1%</c:v>
                  </c:pt>
                  <c:pt idx="1">
                    <c:v>0,3%</c:v>
                  </c:pt>
                  <c:pt idx="2">
                    <c:v>7,6%</c:v>
                  </c:pt>
                  <c:pt idx="3">
                    <c:v>8,7%</c:v>
                  </c:pt>
                  <c:pt idx="4">
                    <c:v>83,1%</c:v>
                  </c:pt>
                  <c:pt idx="5">
                    <c:v>0,004%</c:v>
                  </c:pt>
                  <c:pt idx="6">
                    <c:v>0,0%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17-22DF-4577-96FB-7719FF6E4572}"/>
            </c:ext>
          </c:extLst>
        </c:ser>
        <c:ser>
          <c:idx val="3"/>
          <c:order val="3"/>
          <c:tx>
            <c:strRef>
              <c:f>'1. Grafikai 01.16'!$A$7</c:f>
              <c:strCache>
                <c:ptCount val="1"/>
                <c:pt idx="0">
                  <c:v>Nauji vartotojai (nepriskirti etapams)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cat>
            <c:strRef>
              <c:f>'1. Grafikai 01.16'!$B$3:$H$3</c:f>
              <c:strCache>
                <c:ptCount val="7"/>
                <c:pt idx="0">
                  <c:v>Birštono Elektra MB</c:v>
                </c:pt>
                <c:pt idx="1">
                  <c:v>EGTO ENERGIJA</c:v>
                </c:pt>
                <c:pt idx="2">
                  <c:v>Elektrum Lietuva</c:v>
                </c:pt>
                <c:pt idx="3">
                  <c:v>Enefit</c:v>
                </c:pt>
                <c:pt idx="4">
                  <c:v>Ignitis</c:v>
                </c:pt>
                <c:pt idx="5">
                  <c:v>Kauno termofikacijos elektrinė</c:v>
                </c:pt>
                <c:pt idx="6">
                  <c:v>Imlitex</c:v>
                </c:pt>
              </c:strCache>
            </c:strRef>
          </c:cat>
          <c:val>
            <c:numRef>
              <c:f>'1. Grafikai 01.16'!$B$7:$H$7</c:f>
              <c:numCache>
                <c:formatCode>#\ ##0\ _€</c:formatCode>
                <c:ptCount val="7"/>
                <c:pt idx="0">
                  <c:v>1</c:v>
                </c:pt>
                <c:pt idx="1">
                  <c:v>3</c:v>
                </c:pt>
                <c:pt idx="2">
                  <c:v>94</c:v>
                </c:pt>
                <c:pt idx="3">
                  <c:v>85</c:v>
                </c:pt>
                <c:pt idx="4">
                  <c:v>42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18-22DF-4577-96FB-7719FF6E4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34063816"/>
        <c:axId val="734064472"/>
      </c:barChart>
      <c:lineChart>
        <c:grouping val="standard"/>
        <c:varyColors val="0"/>
        <c:ser>
          <c:idx val="4"/>
          <c:order val="4"/>
          <c:tx>
            <c:strRef>
              <c:f>'1. Grafikai 01.16'!$A$8</c:f>
              <c:strCache>
                <c:ptCount val="1"/>
                <c:pt idx="0">
                  <c:v>IŠ VISO</c:v>
                </c:pt>
              </c:strCache>
            </c:strRef>
          </c:tx>
          <c:spPr>
            <a:ln w="28575" cap="rnd">
              <a:solidFill>
                <a:schemeClr val="accent3">
                  <a:lumMod val="60000"/>
                </a:schemeClr>
              </a:solidFill>
              <a:round/>
            </a:ln>
            <a:effectLst/>
          </c:spPr>
          <c:marker>
            <c:symbol val="circle"/>
            <c:size val="25"/>
            <c:spPr>
              <a:solidFill>
                <a:schemeClr val="accent3">
                  <a:lumMod val="60000"/>
                </a:schemeClr>
              </a:solidFill>
              <a:ln w="9525">
                <a:solidFill>
                  <a:schemeClr val="accent3">
                    <a:lumMod val="60000"/>
                  </a:schemeClr>
                </a:solidFill>
              </a:ln>
              <a:effectLst/>
            </c:spPr>
          </c:marker>
          <c:dLbls>
            <c:dLbl>
              <c:idx val="0"/>
              <c:tx>
                <c:rich>
                  <a:bodyPr/>
                  <a:lstStyle/>
                  <a:p>
                    <a:fld id="{9A41C79E-1FD6-4E55-8EDE-D4689266B49F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19-22DF-4577-96FB-7719FF6E457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4A359356-5DC1-4C1F-A367-1D2F1272253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A-22DF-4577-96FB-7719FF6E457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87B46429-D51B-49C9-8A15-0549DD3AF8B3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B-22DF-4577-96FB-7719FF6E4572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842BC94-672D-4881-9ED1-FDD7D08E08FB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C-22DF-4577-96FB-7719FF6E4572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BEAE7118-A69D-49AB-8175-571B849E9AB1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D-22DF-4577-96FB-7719FF6E4572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fld id="{0BBDC286-97A1-48B3-BD03-09D7FCFE7DA0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E-22DF-4577-96FB-7719FF6E4572}"/>
                </c:ext>
              </c:extLst>
            </c:dLbl>
            <c:dLbl>
              <c:idx val="6"/>
              <c:tx>
                <c:rich>
                  <a:bodyPr/>
                  <a:lstStyle/>
                  <a:p>
                    <a:fld id="{CCB625EF-E53E-445F-9D9C-B69BFA74E5E8}" type="CELLRANGE">
                      <a:rPr lang="en-US"/>
                      <a:pPr/>
                      <a:t>[CELLRANGE]</a:t>
                    </a:fld>
                    <a:endParaRPr lang="en-US"/>
                  </a:p>
                </c:rich>
              </c:tx>
              <c:dLblPos val="ctr"/>
              <c:showLegendKey val="0"/>
              <c:showVal val="0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1F-22DF-4577-96FB-7719FF6E457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01.16'!$B$3:$H$3</c:f>
              <c:strCache>
                <c:ptCount val="7"/>
                <c:pt idx="0">
                  <c:v>Birštono Elektra MB</c:v>
                </c:pt>
                <c:pt idx="1">
                  <c:v>EGTO ENERGIJA</c:v>
                </c:pt>
                <c:pt idx="2">
                  <c:v>Elektrum Lietuva</c:v>
                </c:pt>
                <c:pt idx="3">
                  <c:v>Enefit</c:v>
                </c:pt>
                <c:pt idx="4">
                  <c:v>Ignitis</c:v>
                </c:pt>
                <c:pt idx="5">
                  <c:v>Kauno termofikacijos elektrinė</c:v>
                </c:pt>
                <c:pt idx="6">
                  <c:v>Imlitex</c:v>
                </c:pt>
              </c:strCache>
            </c:strRef>
          </c:cat>
          <c:val>
            <c:numRef>
              <c:f>'1. Grafikai 01.16'!$B$8:$H$8</c:f>
              <c:numCache>
                <c:formatCode>#\ ##0\ _€</c:formatCode>
                <c:ptCount val="7"/>
                <c:pt idx="0">
                  <c:v>1041</c:v>
                </c:pt>
                <c:pt idx="1">
                  <c:v>5494</c:v>
                </c:pt>
                <c:pt idx="2">
                  <c:v>126486</c:v>
                </c:pt>
                <c:pt idx="3">
                  <c:v>125233</c:v>
                </c:pt>
                <c:pt idx="4">
                  <c:v>929411</c:v>
                </c:pt>
                <c:pt idx="5">
                  <c:v>76</c:v>
                </c:pt>
                <c:pt idx="6">
                  <c:v>26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datalabelsRange>
                <c15:f>'1. Grafikai 01.16'!$B$13:$H$13</c15:f>
                <c15:dlblRangeCache>
                  <c:ptCount val="7"/>
                  <c:pt idx="0">
                    <c:v>0,1%</c:v>
                  </c:pt>
                  <c:pt idx="1">
                    <c:v>0,5%</c:v>
                  </c:pt>
                  <c:pt idx="2">
                    <c:v>10,6%</c:v>
                  </c:pt>
                  <c:pt idx="3">
                    <c:v>10,5%</c:v>
                  </c:pt>
                  <c:pt idx="4">
                    <c:v>78,1%</c:v>
                  </c:pt>
                  <c:pt idx="5">
                    <c:v>0,006%</c:v>
                  </c:pt>
                  <c:pt idx="6">
                    <c:v>0,0%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20-22DF-4577-96FB-7719FF6E45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3816"/>
        <c:axId val="734064472"/>
      </c:lineChart>
      <c:catAx>
        <c:axId val="7340638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ln>
                  <a:gradFill>
                    <a:gsLst>
                      <a:gs pos="0">
                        <a:schemeClr val="accent1">
                          <a:lumMod val="5000"/>
                          <a:lumOff val="95000"/>
                        </a:schemeClr>
                      </a:gs>
                      <a:gs pos="74000">
                        <a:schemeClr val="accent1">
                          <a:lumMod val="45000"/>
                          <a:lumOff val="55000"/>
                        </a:schemeClr>
                      </a:gs>
                      <a:gs pos="83000">
                        <a:schemeClr val="accent1">
                          <a:lumMod val="45000"/>
                          <a:lumOff val="55000"/>
                        </a:schemeClr>
                      </a:gs>
                      <a:gs pos="100000">
                        <a:schemeClr val="accent1">
                          <a:lumMod val="30000"/>
                          <a:lumOff val="70000"/>
                        </a:schemeClr>
                      </a:gs>
                    </a:gsLst>
                    <a:lin ang="5400000" scaled="1"/>
                  </a:gradFill>
                </a:ln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064472"/>
        <c:crosses val="autoZero"/>
        <c:auto val="1"/>
        <c:lblAlgn val="ctr"/>
        <c:lblOffset val="100"/>
        <c:noMultiLvlLbl val="0"/>
      </c:catAx>
      <c:valAx>
        <c:axId val="7340644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t-LT" baseline="0"/>
                  <a:t>Objektų skaičius vnt.</a:t>
                </a:r>
                <a:endParaRPr lang="lt-LT"/>
              </a:p>
            </c:rich>
          </c:tx>
          <c:layout>
            <c:manualLayout>
              <c:xMode val="edge"/>
              <c:yMode val="edge"/>
              <c:x val="4.4918005461010928E-2"/>
              <c:y val="0.29406343472705077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\ ##0\ _€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3406381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/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aseline="0">
          <a:solidFill>
            <a:schemeClr val="tx1"/>
          </a:solidFill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baseline="0">
                <a:solidFill>
                  <a:sysClr val="windowText" lastClr="000000"/>
                </a:solidFill>
              </a:rPr>
              <a:t>I</a:t>
            </a:r>
            <a:r>
              <a:rPr lang="lt-LT" sz="1200" b="1" baseline="0">
                <a:solidFill>
                  <a:sysClr val="windowText" lastClr="000000"/>
                </a:solidFill>
              </a:rPr>
              <a:t>I</a:t>
            </a:r>
            <a:r>
              <a:rPr lang="en-US" sz="1200" b="1" baseline="0">
                <a:solidFill>
                  <a:sysClr val="windowText" lastClr="000000"/>
                </a:solidFill>
              </a:rPr>
              <a:t> etap</a:t>
            </a:r>
            <a:r>
              <a:rPr lang="lt-LT" sz="1200" b="1" baseline="0">
                <a:solidFill>
                  <a:sysClr val="windowText" lastClr="000000"/>
                </a:solidFill>
              </a:rPr>
              <a:t>o vartotojai</a:t>
            </a:r>
            <a:endParaRPr lang="en-US" sz="1200" b="1" baseline="0">
              <a:solidFill>
                <a:sysClr val="windowText" lastClr="000000"/>
              </a:solidFill>
            </a:endParaRPr>
          </a:p>
        </c:rich>
      </c:tx>
      <c:layout>
        <c:manualLayout>
          <c:xMode val="edge"/>
          <c:yMode val="edge"/>
          <c:x val="0.41182601781695527"/>
          <c:y val="3.657489894055213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2.0928457056075538E-2"/>
          <c:y val="0.26873479318734794"/>
          <c:w val="0.95814307458143078"/>
          <c:h val="0.46514454853727233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'1. Grafikai 01.16'!$I$3</c:f>
              <c:strCache>
                <c:ptCount val="1"/>
                <c:pt idx="0">
                  <c:v>Pasirinkę nepriklausomą elektros energijos tiekėją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0AEDD142-2721-413C-BF5F-8B32BE4E1864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F97543C2-475D-49D6-B24B-F61E29ECBC67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0-D503-4F3B-8EF0-BD1AB5427D2F}"/>
                </c:ext>
              </c:extLst>
            </c:dLbl>
            <c:numFmt formatCode="#\ ##0\ _€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01.16'!$I$5</c:f>
              <c:numCache>
                <c:formatCode>#\ ##0\ _€</c:formatCode>
                <c:ptCount val="1"/>
                <c:pt idx="0">
                  <c:v>693449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01.16'!$J$10</c15:f>
                <c15:dlblRangeCache>
                  <c:ptCount val="1"/>
                  <c:pt idx="0">
                    <c:v>94%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1-D503-4F3B-8EF0-BD1AB5427D2F}"/>
            </c:ext>
          </c:extLst>
        </c:ser>
        <c:ser>
          <c:idx val="1"/>
          <c:order val="1"/>
          <c:tx>
            <c:strRef>
              <c:f>'1. Grafikai 01.16'!$K$3</c:f>
              <c:strCache>
                <c:ptCount val="1"/>
                <c:pt idx="0">
                  <c:v>Nepasirinkę nepriklausomo elektros energijos tiekėjo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7F8F6A52-96D8-4EDA-A33A-1A40E97B1AB1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5465FEEB-6E5E-4667-8C2F-D4D136C774CA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D503-4F3B-8EF0-BD1AB5427D2F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'1. Grafikai 01.16'!$K$5</c:f>
              <c:numCache>
                <c:formatCode>#\ ##0\ _€</c:formatCode>
                <c:ptCount val="1"/>
                <c:pt idx="0">
                  <c:v>45392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01.16'!$K$10</c15:f>
                <c15:dlblRangeCache>
                  <c:ptCount val="1"/>
                  <c:pt idx="0">
                    <c:v>6%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3-D503-4F3B-8EF0-BD1AB5427D2F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29415240"/>
        <c:axId val="729416224"/>
      </c:barChart>
      <c:catAx>
        <c:axId val="729415240"/>
        <c:scaling>
          <c:orientation val="minMax"/>
        </c:scaling>
        <c:delete val="1"/>
        <c:axPos val="l"/>
        <c:numFmt formatCode="General" sourceLinked="1"/>
        <c:majorTickMark val="out"/>
        <c:minorTickMark val="none"/>
        <c:tickLblPos val="nextTo"/>
        <c:crossAx val="729416224"/>
        <c:crosses val="autoZero"/>
        <c:auto val="1"/>
        <c:lblAlgn val="ctr"/>
        <c:lblOffset val="100"/>
        <c:noMultiLvlLbl val="0"/>
      </c:catAx>
      <c:valAx>
        <c:axId val="729416224"/>
        <c:scaling>
          <c:logBase val="2"/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crossAx val="729415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2.3333333333333334E-2"/>
          <c:y val="0.66987757917121682"/>
          <c:w val="0.94161391076115486"/>
          <c:h val="0.22651900432645419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928457056075538E-2"/>
          <c:y val="7.8830498159095139E-2"/>
          <c:w val="0.95814307458143078"/>
          <c:h val="0.65504877945899687"/>
        </c:manualLayout>
      </c:layout>
      <c:barChart>
        <c:barDir val="bar"/>
        <c:grouping val="percentStacked"/>
        <c:varyColors val="0"/>
        <c:ser>
          <c:idx val="0"/>
          <c:order val="0"/>
          <c:tx>
            <c:strRef>
              <c:f>'1. Grafikai 01.16'!$I$3</c:f>
              <c:strCache>
                <c:ptCount val="1"/>
                <c:pt idx="0">
                  <c:v>Pasirinkę nepriklausomą elektros energijos tiekėją</c:v>
                </c:pt>
              </c:strCache>
            </c:strRef>
          </c:tx>
          <c:spPr>
            <a:solidFill>
              <a:srgbClr val="009999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 rot="0" spcFirstLastPara="1" vertOverflow="ellipsis" vert="horz" wrap="square" lIns="38100" tIns="19050" rIns="38100" bIns="19050" anchor="ctr" anchorCtr="1">
                    <a:noAutofit/>
                  </a:bodyPr>
                  <a:lstStyle/>
                  <a:p>
                    <a:pPr>
                      <a:defRPr sz="900" b="1" i="0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fld id="{992BA9C6-A427-465E-BF28-954B3F83ACAD}" type="CELLRANGE">
                      <a:rPr lang="en-US" b="1"/>
                      <a:pPr>
                        <a:defRPr b="1">
                          <a:solidFill>
                            <a:sysClr val="windowText" lastClr="000000"/>
                          </a:solidFill>
                        </a:defRPr>
                      </a:pPr>
                      <a:t>[CELLRANGE]</a:t>
                    </a:fld>
                    <a:endParaRPr lang="en-US" b="1" baseline="0"/>
                  </a:p>
                  <a:p>
                    <a:pPr>
                      <a:defRPr b="1">
                        <a:solidFill>
                          <a:sysClr val="windowText" lastClr="000000"/>
                        </a:solidFill>
                      </a:defRPr>
                    </a:pPr>
                    <a:fld id="{46D68E86-FF58-4AC6-8D6B-3706A623F3F0}" type="VALUE">
                      <a:rPr lang="en-US" b="1"/>
                      <a:pPr>
                        <a:defRPr b="1">
                          <a:solidFill>
                            <a:sysClr val="windowText" lastClr="000000"/>
                          </a:solidFill>
                        </a:defRPr>
                      </a:pPr>
                      <a:t>[VALUE]</a:t>
                    </a:fld>
                    <a:endParaRPr lang="en-US"/>
                  </a:p>
                </c:rich>
              </c:tx>
              <c:numFmt formatCode="#\ ##0\ _€" sourceLinked="0"/>
              <c:spPr>
                <a:noFill/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noAutofit/>
                </a:bodyPr>
                <a:lstStyle/>
                <a:p>
                  <a:pPr>
                    <a:defRPr sz="900" b="1" i="0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n-US"/>
                </a:p>
              </c:txPr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layout>
                    <c:manualLayout>
                      <c:w val="8.2524540682414702E-2"/>
                      <c:h val="0.4254257907542579"/>
                    </c:manualLayout>
                  </c15:layout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0-3A82-4207-920C-3F97DA2DF1A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5D268C16-D86B-4237-983D-F5F9A8ECEE99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213527B1-5398-4632-A84E-BB2202224EBF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1-3A82-4207-920C-3F97DA2DF1A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CE1401F8-CA36-47E2-95AD-597C2AE272D6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32740590-24B5-49A9-A083-7F183E1FD2A3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2-3A82-4207-920C-3F97DA2DF1A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908978A8-E08C-4924-8D9A-C6916E6E0315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A1DA0EB7-5D8A-4555-83D7-083B5A79796D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3-3A82-4207-920C-3F97DA2DF1A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4652B0F9-FB5C-48E7-B6E1-49575AE95671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271EB080-0543-42AE-A483-F83313A47E22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4-3A82-4207-920C-3F97DA2DF1AC}"/>
                </c:ext>
              </c:extLst>
            </c:dLbl>
            <c:numFmt formatCode="#\ ##0\ _€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01.16'!$A$4:$A$8</c:f>
              <c:strCache>
                <c:ptCount val="5"/>
                <c:pt idx="0">
                  <c:v>I etapo vartotojai</c:v>
                </c:pt>
                <c:pt idx="1">
                  <c:v>II etapo vartotojai</c:v>
                </c:pt>
                <c:pt idx="2">
                  <c:v>III etapo vartotojai</c:v>
                </c:pt>
                <c:pt idx="3">
                  <c:v>Nauji vartotojai (nepriskirti etapams)</c:v>
                </c:pt>
                <c:pt idx="4">
                  <c:v>IŠ VISO</c:v>
                </c:pt>
              </c:strCache>
            </c:strRef>
          </c:cat>
          <c:val>
            <c:numRef>
              <c:f>'1. Grafikai 01.16'!$I$4:$I$8</c:f>
              <c:numCache>
                <c:formatCode>#\ ##0\ _€</c:formatCode>
                <c:ptCount val="5"/>
                <c:pt idx="0">
                  <c:v>95349</c:v>
                </c:pt>
                <c:pt idx="1">
                  <c:v>693449</c:v>
                </c:pt>
                <c:pt idx="2">
                  <c:v>400766</c:v>
                </c:pt>
                <c:pt idx="3">
                  <c:v>349</c:v>
                </c:pt>
                <c:pt idx="4">
                  <c:v>1189913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01.16'!$J$9:$J$13</c15:f>
                <c15:dlblRangeCache>
                  <c:ptCount val="5"/>
                  <c:pt idx="0">
                    <c:v>98%</c:v>
                  </c:pt>
                  <c:pt idx="1">
                    <c:v>94%</c:v>
                  </c:pt>
                  <c:pt idx="2">
                    <c:v>46%</c:v>
                  </c:pt>
                  <c:pt idx="3">
                    <c:v>25%</c:v>
                  </c:pt>
                  <c:pt idx="4">
                    <c:v>70%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5-3A82-4207-920C-3F97DA2DF1AC}"/>
            </c:ext>
          </c:extLst>
        </c:ser>
        <c:ser>
          <c:idx val="1"/>
          <c:order val="1"/>
          <c:tx>
            <c:strRef>
              <c:f>'1. Grafikai 01.16'!$K$3</c:f>
              <c:strCache>
                <c:ptCount val="1"/>
                <c:pt idx="0">
                  <c:v>Nepasirinkę nepriklausomo elektros energijos tiekėjo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fld id="{9C171236-4374-46F3-ACA7-3FE070517CC5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186CC73F-84FC-4934-A64C-BFE825BAF5A4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6-3A82-4207-920C-3F97DA2DF1AC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fld id="{9267E860-0DD9-458A-A386-9A3A6F4D43C2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9CDFD89A-B247-420A-88A1-615000DE2D4C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7-3A82-4207-920C-3F97DA2DF1AC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fld id="{ECFC9ADC-12AA-44BA-969B-1A4CC45D3885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B88B9BBC-F14F-440E-99D1-AFB5BE417614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8-3A82-4207-920C-3F97DA2DF1AC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fld id="{5C446A26-E8E2-4554-8876-CD5A777DC775}" type="CELLRANGE">
                      <a:rPr lang="en-US"/>
                      <a:pPr/>
                      <a:t>[CELLRANGE]</a:t>
                    </a:fld>
                    <a:r>
                      <a:rPr lang="en-US" baseline="0"/>
                      <a:t>
</a:t>
                    </a:r>
                    <a:fld id="{CE946E56-415B-4BB5-81D9-9FB09E24E920}" type="VALUE">
                      <a:rPr lang="en-US" baseline="0"/>
                      <a:pPr/>
                      <a:t>[VALUE]</a:t>
                    </a:fld>
                    <a:endParaRPr lang="en-US" baseline="0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xForSave val="1"/>
                  <c15:showDataLabelsRange val="1"/>
                </c:ext>
                <c:ext xmlns:c16="http://schemas.microsoft.com/office/drawing/2014/chart" uri="{C3380CC4-5D6E-409C-BE32-E72D297353CC}">
                  <c16:uniqueId val="{00000009-3A82-4207-920C-3F97DA2DF1AC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fld id="{E82D01B9-E6F8-4655-9925-1269FA4B64B1}" type="CELLRANGE">
                      <a:rPr lang="en-US"/>
                      <a:pPr/>
                      <a:t>[CELLRANGE]</a:t>
                    </a:fld>
                    <a:endParaRPr lang="en-US" baseline="0"/>
                  </a:p>
                  <a:p>
                    <a:fld id="{4014B0D5-4EDA-4AAC-85D0-B7F1238F9DF8}" type="VALUE">
                      <a:rPr lang="en-US"/>
                      <a:pPr/>
                      <a:t>[VALUE]</a:t>
                    </a:fld>
                    <a:endParaRPr lang="en-US"/>
                  </a:p>
                </c:rich>
              </c:tx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separator>
</c:separator>
              <c:extLst>
                <c:ext xmlns:c15="http://schemas.microsoft.com/office/drawing/2012/chart" uri="{CE6537A1-D6FC-4f65-9D91-7224C49458BB}">
                  <c15:dlblFieldTable/>
                  <c15:showDataLabelsRange val="1"/>
                </c:ext>
                <c:ext xmlns:c16="http://schemas.microsoft.com/office/drawing/2014/chart" uri="{C3380CC4-5D6E-409C-BE32-E72D297353CC}">
                  <c16:uniqueId val="{0000000A-3A82-4207-920C-3F97DA2DF1AC}"/>
                </c:ext>
              </c:extLst>
            </c:dLbl>
            <c:numFmt formatCode="_(* #,##0_);_(* \(#,##0\);_(* &quot;-&quot;_);_(@_)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eparator>
</c:separator>
            <c:showLeaderLines val="0"/>
            <c:extLst>
              <c:ext xmlns:c15="http://schemas.microsoft.com/office/drawing/2012/chart" uri="{CE6537A1-D6FC-4f65-9D91-7224C49458BB}">
                <c15:showDataLabelsRange val="1"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'1. Grafikai 01.16'!$A$4:$A$8</c:f>
              <c:strCache>
                <c:ptCount val="5"/>
                <c:pt idx="0">
                  <c:v>I etapo vartotojai</c:v>
                </c:pt>
                <c:pt idx="1">
                  <c:v>II etapo vartotojai</c:v>
                </c:pt>
                <c:pt idx="2">
                  <c:v>III etapo vartotojai</c:v>
                </c:pt>
                <c:pt idx="3">
                  <c:v>Nauji vartotojai (nepriskirti etapams)</c:v>
                </c:pt>
                <c:pt idx="4">
                  <c:v>IŠ VISO</c:v>
                </c:pt>
              </c:strCache>
            </c:strRef>
          </c:cat>
          <c:val>
            <c:numRef>
              <c:f>'1. Grafikai 01.16'!$K$4:$K$8</c:f>
              <c:numCache>
                <c:formatCode>#\ ##0\ _€</c:formatCode>
                <c:ptCount val="5"/>
                <c:pt idx="0">
                  <c:v>2348</c:v>
                </c:pt>
                <c:pt idx="1">
                  <c:v>45392</c:v>
                </c:pt>
                <c:pt idx="2">
                  <c:v>472321</c:v>
                </c:pt>
                <c:pt idx="3">
                  <c:v>1059</c:v>
                </c:pt>
                <c:pt idx="4" formatCode="_-* #\ ##0\ _€_-;\-* #\ ##0\ _€_-;_-* &quot;-&quot;\ _€_-;_-@_-">
                  <c:v>521120</c:v>
                </c:pt>
              </c:numCache>
            </c:numRef>
          </c:val>
          <c:extLst>
            <c:ext xmlns:c15="http://schemas.microsoft.com/office/drawing/2012/chart" uri="{02D57815-91ED-43cb-92C2-25804820EDAC}">
              <c15:datalabelsRange>
                <c15:f>'1. Grafikai 01.16'!$K$9:$K$13</c15:f>
                <c15:dlblRangeCache>
                  <c:ptCount val="5"/>
                  <c:pt idx="0">
                    <c:v>2%</c:v>
                  </c:pt>
                  <c:pt idx="1">
                    <c:v>6%</c:v>
                  </c:pt>
                  <c:pt idx="2">
                    <c:v>54%</c:v>
                  </c:pt>
                  <c:pt idx="3">
                    <c:v>75%</c:v>
                  </c:pt>
                  <c:pt idx="4">
                    <c:v>30%</c:v>
                  </c:pt>
                </c15:dlblRangeCache>
              </c15:datalabelsRange>
            </c:ext>
            <c:ext xmlns:c16="http://schemas.microsoft.com/office/drawing/2014/chart" uri="{C3380CC4-5D6E-409C-BE32-E72D297353CC}">
              <c16:uniqueId val="{0000000B-3A82-4207-920C-3F97DA2DF1AC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150"/>
        <c:overlap val="100"/>
        <c:axId val="729415240"/>
        <c:axId val="729416224"/>
      </c:barChart>
      <c:catAx>
        <c:axId val="7294152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9416224"/>
        <c:crosses val="autoZero"/>
        <c:auto val="1"/>
        <c:lblAlgn val="ctr"/>
        <c:lblOffset val="100"/>
        <c:noMultiLvlLbl val="0"/>
      </c:catAx>
      <c:valAx>
        <c:axId val="72941622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7294152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1">
  <a:schemeClr val="accent1"/>
  <a:schemeClr val="accent3"/>
  <a:schemeClr val="accent5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420624</xdr:colOff>
      <xdr:row>67</xdr:row>
      <xdr:rowOff>3048</xdr:rowOff>
    </xdr:from>
    <xdr:to>
      <xdr:col>6</xdr:col>
      <xdr:colOff>332740</xdr:colOff>
      <xdr:row>72</xdr:row>
      <xdr:rowOff>132588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C5BD9629-4DF0-48E8-A4C8-063E2B922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7704</xdr:colOff>
      <xdr:row>15</xdr:row>
      <xdr:rowOff>166688</xdr:rowOff>
    </xdr:from>
    <xdr:to>
      <xdr:col>8</xdr:col>
      <xdr:colOff>20404</xdr:colOff>
      <xdr:row>38</xdr:row>
      <xdr:rowOff>168434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D66D825B-4F98-4313-9EB1-8293FAF2050B}"/>
            </a:ext>
            <a:ext uri="{147F2762-F138-4A5C-976F-8EAC2B608ADB}">
              <a16:predDERef xmlns:a16="http://schemas.microsoft.com/office/drawing/2014/main" pred="{C5BD9629-4DF0-48E8-A4C8-063E2B922B1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438912</xdr:colOff>
      <xdr:row>72</xdr:row>
      <xdr:rowOff>146510</xdr:rowOff>
    </xdr:from>
    <xdr:to>
      <xdr:col>6</xdr:col>
      <xdr:colOff>365297</xdr:colOff>
      <xdr:row>78</xdr:row>
      <xdr:rowOff>93169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05A819CE-DDD5-4110-8889-00B442A5C330}"/>
            </a:ext>
            <a:ext uri="{147F2762-F138-4A5C-976F-8EAC2B608ADB}">
              <a16:predDERef xmlns:a16="http://schemas.microsoft.com/office/drawing/2014/main" pred="{D66D825B-4F98-4313-9EB1-8293FAF2050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1469080</xdr:colOff>
      <xdr:row>40</xdr:row>
      <xdr:rowOff>25627</xdr:rowOff>
    </xdr:from>
    <xdr:to>
      <xdr:col>8</xdr:col>
      <xdr:colOff>805541</xdr:colOff>
      <xdr:row>61</xdr:row>
      <xdr:rowOff>158566</xdr:rowOff>
    </xdr:to>
    <xdr:graphicFrame macro="">
      <xdr:nvGraphicFramePr>
        <xdr:cNvPr id="7" name="Chart 4">
          <a:extLst>
            <a:ext uri="{FF2B5EF4-FFF2-40B4-BE49-F238E27FC236}">
              <a16:creationId xmlns:a16="http://schemas.microsoft.com/office/drawing/2014/main" id="{AFCDDF08-445C-42D8-A8C3-30FB77927401}"/>
            </a:ext>
            <a:ext uri="{147F2762-F138-4A5C-976F-8EAC2B608ADB}">
              <a16:predDERef xmlns:a16="http://schemas.microsoft.com/office/drawing/2014/main" pred="{05A819CE-DDD5-4110-8889-00B442A5C33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d.zamuiskas\AppData\Local\Microsoft\Windows\INetCache\Content.Outlook\9WRU38JK\Dereguliavimo%20rodikliai%202022-12-19%20(00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4">
          <cell r="G4" t="str">
            <v>Imlitex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0FAD8-C7B2-48EE-99A3-BC330E607E45}">
  <sheetPr>
    <pageSetUpPr fitToPage="1"/>
  </sheetPr>
  <dimension ref="A1:R25"/>
  <sheetViews>
    <sheetView zoomScale="70" zoomScaleNormal="70" workbookViewId="0">
      <selection activeCell="C52" sqref="C52"/>
    </sheetView>
  </sheetViews>
  <sheetFormatPr defaultRowHeight="14.25" x14ac:dyDescent="0.45"/>
  <cols>
    <col min="1" max="1" width="23" bestFit="1" customWidth="1"/>
    <col min="2" max="2" width="13.796875" customWidth="1"/>
    <col min="3" max="3" width="18.59765625" bestFit="1" customWidth="1"/>
    <col min="4" max="4" width="14.73046875" bestFit="1" customWidth="1"/>
    <col min="5" max="5" width="16" bestFit="1" customWidth="1"/>
    <col min="6" max="6" width="14.06640625" customWidth="1"/>
    <col min="7" max="7" width="13.796875" bestFit="1" customWidth="1"/>
    <col min="8" max="8" width="20" bestFit="1" customWidth="1"/>
    <col min="9" max="9" width="15" bestFit="1" customWidth="1"/>
    <col min="10" max="10" width="9.73046875" customWidth="1"/>
    <col min="11" max="11" width="10" customWidth="1"/>
    <col min="12" max="12" width="18" bestFit="1" customWidth="1"/>
    <col min="13" max="13" width="18" customWidth="1"/>
    <col min="14" max="14" width="15.796875" customWidth="1"/>
    <col min="15" max="15" width="20.06640625" customWidth="1"/>
    <col min="16" max="16" width="23.796875" customWidth="1"/>
    <col min="17" max="17" width="14.33203125" bestFit="1" customWidth="1"/>
  </cols>
  <sheetData>
    <row r="1" spans="1:18" x14ac:dyDescent="0.45">
      <c r="A1" s="42" t="s">
        <v>47</v>
      </c>
      <c r="B1" s="42"/>
      <c r="C1" s="42"/>
      <c r="D1" s="41" t="s">
        <v>48</v>
      </c>
      <c r="E1" s="41"/>
      <c r="F1" s="41"/>
      <c r="G1" s="41"/>
      <c r="H1" s="41"/>
      <c r="I1" s="41"/>
      <c r="J1" s="41"/>
      <c r="K1" s="41"/>
      <c r="L1" s="41"/>
      <c r="M1" s="41"/>
      <c r="N1" s="41"/>
      <c r="O1" s="41"/>
      <c r="P1" s="41"/>
    </row>
    <row r="2" spans="1:18" x14ac:dyDescent="0.45">
      <c r="A2" s="20" t="s">
        <v>0</v>
      </c>
      <c r="B2" s="20"/>
      <c r="C2" s="20"/>
      <c r="D2" s="20"/>
      <c r="E2" s="20"/>
      <c r="F2" s="20"/>
      <c r="G2" s="20"/>
      <c r="H2" s="20"/>
      <c r="I2" s="20"/>
      <c r="J2" s="20"/>
      <c r="K2" s="20"/>
      <c r="L2" s="20"/>
    </row>
    <row r="3" spans="1:18" s="3" customFormat="1" ht="40.5" customHeight="1" x14ac:dyDescent="0.45">
      <c r="A3" s="21" t="s">
        <v>1</v>
      </c>
      <c r="B3" s="21" t="s">
        <v>2</v>
      </c>
      <c r="C3" s="21" t="s">
        <v>3</v>
      </c>
      <c r="D3" s="21" t="s">
        <v>4</v>
      </c>
      <c r="E3" s="21" t="s">
        <v>5</v>
      </c>
      <c r="F3" s="21" t="s">
        <v>6</v>
      </c>
      <c r="G3" s="21" t="s">
        <v>7</v>
      </c>
      <c r="H3" s="21" t="s">
        <v>8</v>
      </c>
      <c r="I3" s="21" t="s">
        <v>9</v>
      </c>
      <c r="J3" s="21" t="s">
        <v>10</v>
      </c>
      <c r="K3" s="22" t="s">
        <v>11</v>
      </c>
      <c r="L3" s="21" t="s">
        <v>12</v>
      </c>
      <c r="M3" s="4" t="s">
        <v>13</v>
      </c>
      <c r="N3" s="4" t="s">
        <v>14</v>
      </c>
      <c r="O3" s="4" t="s">
        <v>15</v>
      </c>
      <c r="P3" s="8" t="s">
        <v>16</v>
      </c>
    </row>
    <row r="4" spans="1:18" x14ac:dyDescent="0.45">
      <c r="A4" s="20">
        <v>1</v>
      </c>
      <c r="B4" s="36">
        <v>120</v>
      </c>
      <c r="C4" s="37">
        <v>365</v>
      </c>
      <c r="D4" s="37">
        <v>19304</v>
      </c>
      <c r="E4" s="37">
        <v>16181</v>
      </c>
      <c r="F4" s="37">
        <v>59269</v>
      </c>
      <c r="G4" s="37">
        <v>1</v>
      </c>
      <c r="H4" s="37">
        <v>9</v>
      </c>
      <c r="I4" s="37">
        <v>0</v>
      </c>
      <c r="J4" s="37">
        <v>0</v>
      </c>
      <c r="K4" s="32">
        <f>SUM(B4:J4)+P4</f>
        <v>95349</v>
      </c>
      <c r="L4" s="31">
        <v>97697</v>
      </c>
      <c r="M4" s="7">
        <f>L4-K4</f>
        <v>2348</v>
      </c>
      <c r="N4" s="6">
        <f>M4/L4</f>
        <v>2.4033491304748356E-2</v>
      </c>
      <c r="O4" s="6">
        <f>1-N4</f>
        <v>0.97596650869525159</v>
      </c>
      <c r="P4" s="40">
        <v>100</v>
      </c>
      <c r="Q4" s="35"/>
      <c r="R4" s="35"/>
    </row>
    <row r="5" spans="1:18" x14ac:dyDescent="0.45">
      <c r="A5" s="20">
        <v>2</v>
      </c>
      <c r="B5" s="38">
        <v>702</v>
      </c>
      <c r="C5" s="39">
        <v>3941</v>
      </c>
      <c r="D5" s="39">
        <v>76620</v>
      </c>
      <c r="E5" s="39">
        <v>74012</v>
      </c>
      <c r="F5" s="39">
        <v>536993</v>
      </c>
      <c r="G5" s="39"/>
      <c r="H5" s="39">
        <v>49</v>
      </c>
      <c r="I5" s="39">
        <v>0</v>
      </c>
      <c r="J5" s="39">
        <v>0</v>
      </c>
      <c r="K5" s="32">
        <f t="shared" ref="K5:K7" si="0">SUM(B5:J5)+P5</f>
        <v>693449</v>
      </c>
      <c r="L5" s="31">
        <v>738841</v>
      </c>
      <c r="M5" s="7">
        <f t="shared" ref="M5:M8" si="1">L5-K5</f>
        <v>45392</v>
      </c>
      <c r="N5" s="6">
        <f t="shared" ref="N5:N8" si="2">M5/L5</f>
        <v>6.1436763796270104E-2</v>
      </c>
      <c r="O5" s="6">
        <f t="shared" ref="O5:O8" si="3">1-N5</f>
        <v>0.93856323620372994</v>
      </c>
      <c r="P5" s="40">
        <v>1132</v>
      </c>
      <c r="Q5" s="35"/>
      <c r="R5" s="35"/>
    </row>
    <row r="6" spans="1:18" x14ac:dyDescent="0.45">
      <c r="A6" s="20">
        <v>3</v>
      </c>
      <c r="B6" s="38">
        <v>218</v>
      </c>
      <c r="C6" s="39">
        <v>1185</v>
      </c>
      <c r="D6" s="39">
        <v>30468</v>
      </c>
      <c r="E6" s="39">
        <v>34955</v>
      </c>
      <c r="F6" s="39">
        <v>333107</v>
      </c>
      <c r="G6" s="39">
        <v>25</v>
      </c>
      <c r="H6" s="39">
        <v>18</v>
      </c>
      <c r="I6" s="39">
        <v>0</v>
      </c>
      <c r="J6" s="39">
        <v>0</v>
      </c>
      <c r="K6" s="32">
        <f t="shared" si="0"/>
        <v>400766</v>
      </c>
      <c r="L6" s="31">
        <v>873087</v>
      </c>
      <c r="M6" s="7">
        <f t="shared" si="1"/>
        <v>472321</v>
      </c>
      <c r="N6" s="6">
        <f t="shared" si="2"/>
        <v>0.54097816139743238</v>
      </c>
      <c r="O6" s="6">
        <f t="shared" si="3"/>
        <v>0.45902183860256762</v>
      </c>
      <c r="P6" s="40">
        <v>790</v>
      </c>
      <c r="Q6" s="35"/>
      <c r="R6" s="35"/>
    </row>
    <row r="7" spans="1:18" x14ac:dyDescent="0.45">
      <c r="A7" s="20" t="s">
        <v>17</v>
      </c>
      <c r="B7" s="38">
        <v>1</v>
      </c>
      <c r="C7" s="39">
        <v>3</v>
      </c>
      <c r="D7" s="39">
        <v>94</v>
      </c>
      <c r="E7" s="39">
        <v>85</v>
      </c>
      <c r="F7" s="39">
        <v>42</v>
      </c>
      <c r="G7" s="39"/>
      <c r="H7" s="39">
        <v>0</v>
      </c>
      <c r="I7" s="39">
        <v>0</v>
      </c>
      <c r="J7" s="39">
        <v>0</v>
      </c>
      <c r="K7" s="32">
        <f t="shared" si="0"/>
        <v>349</v>
      </c>
      <c r="L7" s="31">
        <v>1408</v>
      </c>
      <c r="M7" s="7">
        <f t="shared" si="1"/>
        <v>1059</v>
      </c>
      <c r="N7" s="6">
        <f t="shared" si="2"/>
        <v>0.75213068181818177</v>
      </c>
      <c r="O7" s="6">
        <f t="shared" si="3"/>
        <v>0.24786931818181823</v>
      </c>
      <c r="P7" s="40">
        <v>124</v>
      </c>
      <c r="Q7" s="35"/>
      <c r="R7" s="35"/>
    </row>
    <row r="8" spans="1:18" x14ac:dyDescent="0.45">
      <c r="A8" s="20" t="s">
        <v>18</v>
      </c>
      <c r="B8" s="23">
        <f t="shared" ref="B8:K8" si="4">SUM(B4:B7)</f>
        <v>1041</v>
      </c>
      <c r="C8" s="23">
        <f t="shared" si="4"/>
        <v>5494</v>
      </c>
      <c r="D8" s="23">
        <f t="shared" si="4"/>
        <v>126486</v>
      </c>
      <c r="E8" s="23">
        <f t="shared" si="4"/>
        <v>125233</v>
      </c>
      <c r="F8" s="23">
        <f t="shared" si="4"/>
        <v>929411</v>
      </c>
      <c r="G8" s="23">
        <f t="shared" si="4"/>
        <v>26</v>
      </c>
      <c r="H8" s="23">
        <f t="shared" si="4"/>
        <v>76</v>
      </c>
      <c r="I8" s="23">
        <f t="shared" si="4"/>
        <v>0</v>
      </c>
      <c r="J8" s="23">
        <f t="shared" si="4"/>
        <v>0</v>
      </c>
      <c r="K8" s="23">
        <f t="shared" si="4"/>
        <v>1189913</v>
      </c>
      <c r="L8" s="23">
        <f>SUM(L4:L7)</f>
        <v>1711033</v>
      </c>
      <c r="M8" s="7">
        <f t="shared" si="1"/>
        <v>521120</v>
      </c>
      <c r="N8" s="6">
        <f t="shared" si="2"/>
        <v>0.30456455252470294</v>
      </c>
      <c r="O8" s="6">
        <f t="shared" si="3"/>
        <v>0.69543544747529706</v>
      </c>
      <c r="P8" s="34">
        <v>2146</v>
      </c>
      <c r="Q8" s="35"/>
      <c r="R8" s="35"/>
    </row>
    <row r="10" spans="1:18" x14ac:dyDescent="0.45">
      <c r="K10" s="35"/>
      <c r="L10" s="35"/>
    </row>
    <row r="12" spans="1:18" x14ac:dyDescent="0.45">
      <c r="A12" s="52" t="s">
        <v>40</v>
      </c>
      <c r="B12" s="47"/>
      <c r="C12" s="49"/>
      <c r="D12" s="47"/>
      <c r="E12" s="47"/>
      <c r="F12" s="47"/>
      <c r="G12" s="47"/>
      <c r="H12" s="47"/>
      <c r="I12" s="47"/>
      <c r="J12" s="47"/>
      <c r="K12" s="50"/>
      <c r="L12" s="50"/>
      <c r="M12" s="50"/>
      <c r="N12" s="47"/>
      <c r="O12" s="47"/>
      <c r="P12" s="50"/>
    </row>
    <row r="13" spans="1:18" ht="42.75" x14ac:dyDescent="0.45">
      <c r="A13" s="56" t="s">
        <v>19</v>
      </c>
      <c r="B13" s="54" t="s">
        <v>2</v>
      </c>
      <c r="C13" s="54" t="s">
        <v>3</v>
      </c>
      <c r="D13" s="54" t="s">
        <v>4</v>
      </c>
      <c r="E13" s="54" t="s">
        <v>5</v>
      </c>
      <c r="F13" s="54" t="s">
        <v>6</v>
      </c>
      <c r="G13" s="55" t="s">
        <v>7</v>
      </c>
      <c r="H13" s="55" t="s">
        <v>20</v>
      </c>
      <c r="I13" s="54" t="s">
        <v>8</v>
      </c>
      <c r="J13" s="54" t="s">
        <v>21</v>
      </c>
      <c r="K13" s="54" t="s">
        <v>9</v>
      </c>
      <c r="L13" s="54" t="s">
        <v>22</v>
      </c>
      <c r="M13" s="54" t="s">
        <v>10</v>
      </c>
      <c r="N13" s="54" t="s">
        <v>41</v>
      </c>
      <c r="O13" s="54" t="s">
        <v>11</v>
      </c>
      <c r="P13" s="57"/>
    </row>
    <row r="14" spans="1:18" x14ac:dyDescent="0.45">
      <c r="A14" s="51">
        <v>44922</v>
      </c>
      <c r="B14" s="48">
        <v>24</v>
      </c>
      <c r="C14" s="48">
        <v>286</v>
      </c>
      <c r="D14" s="48">
        <v>1504</v>
      </c>
      <c r="E14" s="48">
        <v>772</v>
      </c>
      <c r="F14" s="48">
        <v>7874</v>
      </c>
      <c r="G14" s="48">
        <v>18</v>
      </c>
      <c r="H14" s="48">
        <v>104</v>
      </c>
      <c r="I14" s="48">
        <v>2</v>
      </c>
      <c r="J14" s="48">
        <v>1</v>
      </c>
      <c r="K14" s="48">
        <v>38324</v>
      </c>
      <c r="L14" s="48">
        <v>1</v>
      </c>
      <c r="M14" s="48">
        <v>181</v>
      </c>
      <c r="N14" s="48">
        <v>2242</v>
      </c>
      <c r="O14" s="48">
        <v>51333</v>
      </c>
      <c r="P14" s="47"/>
    </row>
    <row r="15" spans="1:18" x14ac:dyDescent="0.45">
      <c r="A15" s="51">
        <v>44928</v>
      </c>
      <c r="B15" s="48">
        <v>23</v>
      </c>
      <c r="C15" s="48">
        <v>308</v>
      </c>
      <c r="D15" s="48">
        <v>1616</v>
      </c>
      <c r="E15" s="48">
        <v>802</v>
      </c>
      <c r="F15" s="48">
        <v>8527</v>
      </c>
      <c r="G15" s="48">
        <v>18</v>
      </c>
      <c r="H15" s="48">
        <v>104</v>
      </c>
      <c r="I15" s="48">
        <v>2</v>
      </c>
      <c r="J15" s="48">
        <v>1</v>
      </c>
      <c r="K15" s="48">
        <v>38176</v>
      </c>
      <c r="L15" s="48">
        <v>1</v>
      </c>
      <c r="M15" s="48">
        <v>179</v>
      </c>
      <c r="N15" s="48">
        <v>2264</v>
      </c>
      <c r="O15" s="48">
        <v>52021</v>
      </c>
      <c r="P15" s="47"/>
    </row>
    <row r="16" spans="1:18" x14ac:dyDescent="0.45">
      <c r="A16" s="51">
        <v>44935</v>
      </c>
      <c r="B16" s="48">
        <v>23</v>
      </c>
      <c r="C16" s="48">
        <v>311</v>
      </c>
      <c r="D16" s="48">
        <v>1750</v>
      </c>
      <c r="E16" s="48">
        <v>815</v>
      </c>
      <c r="F16" s="48">
        <v>8676</v>
      </c>
      <c r="G16" s="48">
        <v>18</v>
      </c>
      <c r="H16" s="48">
        <v>104</v>
      </c>
      <c r="I16" s="48">
        <v>2</v>
      </c>
      <c r="J16" s="48">
        <v>1</v>
      </c>
      <c r="K16" s="48">
        <v>38126</v>
      </c>
      <c r="L16" s="48">
        <v>1</v>
      </c>
      <c r="M16" s="48">
        <v>179</v>
      </c>
      <c r="N16" s="48">
        <v>2322</v>
      </c>
      <c r="O16" s="48">
        <v>52328</v>
      </c>
      <c r="P16" s="47"/>
    </row>
    <row r="17" spans="1:16" x14ac:dyDescent="0.45">
      <c r="A17" s="51">
        <v>44942</v>
      </c>
      <c r="B17" s="48">
        <v>23</v>
      </c>
      <c r="C17" s="48">
        <v>313</v>
      </c>
      <c r="D17" s="48">
        <v>1808</v>
      </c>
      <c r="E17" s="48">
        <v>832</v>
      </c>
      <c r="F17" s="48">
        <v>8809</v>
      </c>
      <c r="G17" s="48">
        <v>19</v>
      </c>
      <c r="H17" s="48">
        <v>104</v>
      </c>
      <c r="I17" s="48">
        <v>2</v>
      </c>
      <c r="J17" s="48">
        <v>1</v>
      </c>
      <c r="K17" s="48">
        <v>38052</v>
      </c>
      <c r="L17" s="48">
        <v>1</v>
      </c>
      <c r="M17" s="48">
        <v>178</v>
      </c>
      <c r="N17" s="48">
        <v>2348</v>
      </c>
      <c r="O17" s="48">
        <v>52490</v>
      </c>
      <c r="P17" s="47"/>
    </row>
    <row r="18" spans="1:16" x14ac:dyDescent="0.45">
      <c r="A18" s="48" t="s">
        <v>23</v>
      </c>
      <c r="B18" s="48">
        <v>0</v>
      </c>
      <c r="C18" s="48">
        <v>2</v>
      </c>
      <c r="D18" s="48">
        <v>58</v>
      </c>
      <c r="E18" s="48">
        <v>17</v>
      </c>
      <c r="F18" s="48">
        <v>133</v>
      </c>
      <c r="G18" s="48">
        <v>1</v>
      </c>
      <c r="H18" s="48">
        <v>0</v>
      </c>
      <c r="I18" s="48">
        <v>0</v>
      </c>
      <c r="J18" s="48">
        <v>0</v>
      </c>
      <c r="K18" s="48">
        <v>-74</v>
      </c>
      <c r="L18" s="48">
        <v>0</v>
      </c>
      <c r="M18" s="48">
        <v>-1</v>
      </c>
      <c r="N18" s="48">
        <v>26</v>
      </c>
      <c r="O18" s="48">
        <v>162</v>
      </c>
      <c r="P18" s="47"/>
    </row>
    <row r="19" spans="1:16" x14ac:dyDescent="0.45">
      <c r="A19" s="53"/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7"/>
      <c r="M19" s="47"/>
      <c r="N19" s="47"/>
      <c r="O19" s="47"/>
      <c r="P19" s="47"/>
    </row>
    <row r="20" spans="1:16" x14ac:dyDescent="0.45">
      <c r="A20" s="47"/>
      <c r="B20" s="47"/>
      <c r="C20" s="47"/>
      <c r="D20" s="47"/>
      <c r="E20" s="47"/>
      <c r="F20" s="47"/>
      <c r="G20" s="47"/>
      <c r="H20" s="47"/>
      <c r="I20" s="47"/>
      <c r="J20" s="47"/>
      <c r="K20" s="47"/>
      <c r="L20" s="47"/>
      <c r="M20" s="47"/>
      <c r="N20" s="47"/>
      <c r="O20" s="47"/>
      <c r="P20" s="47"/>
    </row>
    <row r="21" spans="1:16" x14ac:dyDescent="0.45">
      <c r="A21" s="58" t="s">
        <v>42</v>
      </c>
      <c r="B21" s="58"/>
      <c r="C21" s="58"/>
      <c r="D21" s="58"/>
      <c r="E21" s="58"/>
      <c r="F21" s="58"/>
      <c r="G21" s="58"/>
      <c r="H21" s="58"/>
      <c r="I21" s="58"/>
      <c r="J21" s="47"/>
      <c r="K21" s="47"/>
      <c r="L21" s="47"/>
      <c r="M21" s="47"/>
      <c r="N21" s="47"/>
      <c r="O21" s="47"/>
      <c r="P21" s="47"/>
    </row>
    <row r="22" spans="1:16" x14ac:dyDescent="0.45">
      <c r="A22" s="53" t="s">
        <v>43</v>
      </c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</row>
    <row r="23" spans="1:16" x14ac:dyDescent="0.45">
      <c r="A23" s="53" t="s">
        <v>44</v>
      </c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</row>
    <row r="24" spans="1:16" x14ac:dyDescent="0.45">
      <c r="A24" s="53" t="s">
        <v>45</v>
      </c>
      <c r="B24" s="47"/>
      <c r="C24" s="47"/>
      <c r="D24" s="47"/>
      <c r="E24" s="47"/>
      <c r="F24" s="47"/>
      <c r="G24" s="47"/>
      <c r="H24" s="47"/>
      <c r="I24" s="47"/>
      <c r="J24" s="47"/>
      <c r="K24" s="47"/>
      <c r="L24" s="47"/>
      <c r="M24" s="47"/>
      <c r="N24" s="47"/>
      <c r="O24" s="47"/>
      <c r="P24" s="47"/>
    </row>
    <row r="25" spans="1:16" x14ac:dyDescent="0.45">
      <c r="A25" s="53" t="s">
        <v>46</v>
      </c>
      <c r="B25" s="47"/>
      <c r="C25" s="47"/>
      <c r="D25" s="47"/>
      <c r="E25" s="47"/>
      <c r="F25" s="47"/>
      <c r="G25" s="47"/>
      <c r="H25" s="47"/>
      <c r="I25" s="47"/>
      <c r="J25" s="47"/>
      <c r="K25" s="47"/>
      <c r="L25" s="47"/>
      <c r="M25" s="47"/>
      <c r="N25" s="47"/>
      <c r="O25" s="47"/>
      <c r="P25" s="47"/>
    </row>
  </sheetData>
  <mergeCells count="2">
    <mergeCell ref="D1:P1"/>
    <mergeCell ref="A1:C1"/>
  </mergeCells>
  <phoneticPr fontId="2" type="noConversion"/>
  <pageMargins left="0.7" right="0.7" top="0.75" bottom="0.75" header="0.3" footer="0.3"/>
  <pageSetup paperSize="9" scale="50" orientation="landscape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2CB9D5-D39A-4A70-B789-D842A455975F}">
  <dimension ref="A1:L19"/>
  <sheetViews>
    <sheetView zoomScale="85" zoomScaleNormal="85" workbookViewId="0">
      <selection activeCell="J23" sqref="J23"/>
    </sheetView>
  </sheetViews>
  <sheetFormatPr defaultRowHeight="14.25" x14ac:dyDescent="0.45"/>
  <cols>
    <col min="1" max="1" width="23.06640625" customWidth="1"/>
    <col min="2" max="2" width="13.06640625" customWidth="1"/>
    <col min="3" max="4" width="15.06640625" customWidth="1"/>
    <col min="5" max="5" width="9.796875" customWidth="1"/>
    <col min="6" max="6" width="10.59765625" customWidth="1"/>
    <col min="7" max="7" width="9.33203125" customWidth="1"/>
    <col min="8" max="8" width="12.33203125" customWidth="1"/>
    <col min="9" max="9" width="14.796875" customWidth="1"/>
    <col min="10" max="10" width="15.06640625" customWidth="1"/>
    <col min="11" max="11" width="16" customWidth="1"/>
    <col min="12" max="12" width="14.33203125" customWidth="1"/>
    <col min="13" max="13" width="20.06640625" customWidth="1"/>
    <col min="14" max="14" width="30.06640625" bestFit="1" customWidth="1"/>
    <col min="15" max="15" width="14.33203125" bestFit="1" customWidth="1"/>
  </cols>
  <sheetData>
    <row r="1" spans="1:12" x14ac:dyDescent="0.45">
      <c r="A1" s="43" t="s">
        <v>49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</row>
    <row r="2" spans="1:12" x14ac:dyDescent="0.45">
      <c r="A2" s="1"/>
      <c r="B2" s="44"/>
      <c r="C2" s="45"/>
      <c r="D2" s="45"/>
      <c r="E2" s="45"/>
      <c r="F2" s="45"/>
      <c r="G2" s="45"/>
      <c r="H2" s="45"/>
      <c r="I2" s="46"/>
    </row>
    <row r="3" spans="1:12" s="3" customFormat="1" ht="70.5" customHeight="1" x14ac:dyDescent="0.45">
      <c r="A3" s="24" t="s">
        <v>1</v>
      </c>
      <c r="B3" s="24" t="s">
        <v>2</v>
      </c>
      <c r="C3" s="24" t="s">
        <v>3</v>
      </c>
      <c r="D3" s="24" t="s">
        <v>4</v>
      </c>
      <c r="E3" s="24" t="s">
        <v>5</v>
      </c>
      <c r="F3" s="24" t="s">
        <v>6</v>
      </c>
      <c r="G3" s="24" t="s">
        <v>8</v>
      </c>
      <c r="H3" s="24" t="str">
        <f>[1]Sheet1!$G$4</f>
        <v>Imlitex</v>
      </c>
      <c r="I3" s="26" t="s">
        <v>24</v>
      </c>
      <c r="J3" s="4" t="s">
        <v>25</v>
      </c>
      <c r="K3" s="4" t="s">
        <v>26</v>
      </c>
      <c r="L3" s="4" t="s">
        <v>14</v>
      </c>
    </row>
    <row r="4" spans="1:12" x14ac:dyDescent="0.45">
      <c r="A4" s="27" t="s">
        <v>27</v>
      </c>
      <c r="B4" s="28">
        <f>'ESO informacija 01.16'!B4</f>
        <v>120</v>
      </c>
      <c r="C4" s="28">
        <f>'ESO informacija 01.16'!C4</f>
        <v>365</v>
      </c>
      <c r="D4" s="28">
        <f>'ESO informacija 01.16'!D4</f>
        <v>19304</v>
      </c>
      <c r="E4" s="28">
        <f>'ESO informacija 01.16'!E4</f>
        <v>16181</v>
      </c>
      <c r="F4" s="28">
        <f>'ESO informacija 01.16'!F4</f>
        <v>59269</v>
      </c>
      <c r="G4" s="28">
        <f>'ESO informacija 01.16'!H4</f>
        <v>9</v>
      </c>
      <c r="H4" s="28">
        <f>'ESO informacija 01.16'!G4</f>
        <v>1</v>
      </c>
      <c r="I4" s="29">
        <f>'ESO informacija 01.16'!K4</f>
        <v>95349</v>
      </c>
      <c r="J4" s="9">
        <f>'ESO informacija 01.16'!L4</f>
        <v>97697</v>
      </c>
      <c r="K4" s="9">
        <f>J4-I4</f>
        <v>2348</v>
      </c>
      <c r="L4" s="10">
        <f>K4/J4</f>
        <v>2.4033491304748356E-2</v>
      </c>
    </row>
    <row r="5" spans="1:12" x14ac:dyDescent="0.45">
      <c r="A5" s="27" t="s">
        <v>28</v>
      </c>
      <c r="B5" s="28">
        <f>'ESO informacija 01.16'!B5</f>
        <v>702</v>
      </c>
      <c r="C5" s="28">
        <f>'ESO informacija 01.16'!C5</f>
        <v>3941</v>
      </c>
      <c r="D5" s="28">
        <f>'ESO informacija 01.16'!D5</f>
        <v>76620</v>
      </c>
      <c r="E5" s="28">
        <f>'ESO informacija 01.16'!E5</f>
        <v>74012</v>
      </c>
      <c r="F5" s="28">
        <f>'ESO informacija 01.16'!F5</f>
        <v>536993</v>
      </c>
      <c r="G5" s="28">
        <f>'ESO informacija 01.16'!H5</f>
        <v>49</v>
      </c>
      <c r="H5" s="28">
        <f>'ESO informacija 01.16'!G5</f>
        <v>0</v>
      </c>
      <c r="I5" s="29">
        <f>'ESO informacija 01.16'!K5</f>
        <v>693449</v>
      </c>
      <c r="J5" s="9">
        <f>'ESO informacija 01.16'!L5</f>
        <v>738841</v>
      </c>
      <c r="K5" s="9">
        <f t="shared" ref="K5:K8" si="0">J5-I5</f>
        <v>45392</v>
      </c>
      <c r="L5" s="10">
        <f t="shared" ref="L5:L7" si="1">K5/J5</f>
        <v>6.1436763796270104E-2</v>
      </c>
    </row>
    <row r="6" spans="1:12" x14ac:dyDescent="0.45">
      <c r="A6" s="27" t="s">
        <v>29</v>
      </c>
      <c r="B6" s="28">
        <f>'ESO informacija 01.16'!B6</f>
        <v>218</v>
      </c>
      <c r="C6" s="28">
        <f>'ESO informacija 01.16'!C6</f>
        <v>1185</v>
      </c>
      <c r="D6" s="28">
        <f>'ESO informacija 01.16'!D6</f>
        <v>30468</v>
      </c>
      <c r="E6" s="28">
        <f>'ESO informacija 01.16'!E6</f>
        <v>34955</v>
      </c>
      <c r="F6" s="28">
        <f>'ESO informacija 01.16'!F6</f>
        <v>333107</v>
      </c>
      <c r="G6" s="28">
        <f>'ESO informacija 01.16'!H6</f>
        <v>18</v>
      </c>
      <c r="H6" s="28">
        <f>'ESO informacija 01.16'!G6</f>
        <v>25</v>
      </c>
      <c r="I6" s="29">
        <f>'ESO informacija 01.16'!K6</f>
        <v>400766</v>
      </c>
      <c r="J6" s="9">
        <f>'ESO informacija 01.16'!L6</f>
        <v>873087</v>
      </c>
      <c r="K6" s="9">
        <f t="shared" si="0"/>
        <v>472321</v>
      </c>
      <c r="L6" s="10">
        <f t="shared" si="1"/>
        <v>0.54097816139743238</v>
      </c>
    </row>
    <row r="7" spans="1:12" x14ac:dyDescent="0.45">
      <c r="A7" s="30" t="s">
        <v>30</v>
      </c>
      <c r="B7" s="28">
        <f>'ESO informacija 01.16'!B7</f>
        <v>1</v>
      </c>
      <c r="C7" s="28">
        <f>'ESO informacija 01.16'!C7</f>
        <v>3</v>
      </c>
      <c r="D7" s="28">
        <f>'ESO informacija 01.16'!D7</f>
        <v>94</v>
      </c>
      <c r="E7" s="28">
        <f>'ESO informacija 01.16'!E7</f>
        <v>85</v>
      </c>
      <c r="F7" s="28">
        <f>'ESO informacija 01.16'!F7</f>
        <v>42</v>
      </c>
      <c r="G7" s="28">
        <f>'ESO informacija 01.16'!H7</f>
        <v>0</v>
      </c>
      <c r="H7" s="28">
        <f>'ESO informacija 01.16'!G7</f>
        <v>0</v>
      </c>
      <c r="I7" s="29">
        <f>'ESO informacija 01.16'!K7</f>
        <v>349</v>
      </c>
      <c r="J7" s="9">
        <f>'ESO informacija 01.16'!L7</f>
        <v>1408</v>
      </c>
      <c r="K7" s="9">
        <f t="shared" si="0"/>
        <v>1059</v>
      </c>
      <c r="L7" s="10">
        <f t="shared" si="1"/>
        <v>0.75213068181818177</v>
      </c>
    </row>
    <row r="8" spans="1:12" x14ac:dyDescent="0.45">
      <c r="A8" s="27" t="s">
        <v>31</v>
      </c>
      <c r="B8" s="29">
        <f>SUM(B4:B7)</f>
        <v>1041</v>
      </c>
      <c r="C8" s="29">
        <f t="shared" ref="C8:I8" si="2">SUM(C4:C7)</f>
        <v>5494</v>
      </c>
      <c r="D8" s="29">
        <f t="shared" si="2"/>
        <v>126486</v>
      </c>
      <c r="E8" s="29">
        <f t="shared" si="2"/>
        <v>125233</v>
      </c>
      <c r="F8" s="29">
        <f t="shared" si="2"/>
        <v>929411</v>
      </c>
      <c r="G8" s="29">
        <f t="shared" si="2"/>
        <v>76</v>
      </c>
      <c r="H8" s="29">
        <f t="shared" si="2"/>
        <v>26</v>
      </c>
      <c r="I8" s="29">
        <f t="shared" si="2"/>
        <v>1189913</v>
      </c>
      <c r="J8" s="11">
        <f>'ESO informacija 01.16'!L8</f>
        <v>1711033</v>
      </c>
      <c r="K8" s="12">
        <f t="shared" si="0"/>
        <v>521120</v>
      </c>
      <c r="L8" s="13"/>
    </row>
    <row r="9" spans="1:12" ht="28.5" x14ac:dyDescent="0.45">
      <c r="A9" s="2" t="s">
        <v>32</v>
      </c>
      <c r="B9" s="14">
        <f t="shared" ref="B9:H9" si="3">B4/$I$4</f>
        <v>1.2585344366485228E-3</v>
      </c>
      <c r="C9" s="14">
        <f t="shared" si="3"/>
        <v>3.8280422448059236E-3</v>
      </c>
      <c r="D9" s="14">
        <f t="shared" si="3"/>
        <v>0.20245623970885904</v>
      </c>
      <c r="E9" s="14">
        <f t="shared" si="3"/>
        <v>0.16970288099508124</v>
      </c>
      <c r="F9" s="14">
        <f t="shared" si="3"/>
        <v>0.62160064604767751</v>
      </c>
      <c r="G9" s="15">
        <f t="shared" si="3"/>
        <v>9.4390082748639208E-5</v>
      </c>
      <c r="H9" s="14">
        <f t="shared" si="3"/>
        <v>1.0487786972071024E-5</v>
      </c>
      <c r="I9" s="16"/>
      <c r="J9" s="17">
        <f>I4/J4</f>
        <v>0.9759665086952517</v>
      </c>
      <c r="K9" s="17">
        <f>K4/J4</f>
        <v>2.4033491304748356E-2</v>
      </c>
      <c r="L9" s="13"/>
    </row>
    <row r="10" spans="1:12" ht="28.5" x14ac:dyDescent="0.45">
      <c r="A10" s="2" t="s">
        <v>33</v>
      </c>
      <c r="B10" s="14">
        <f t="shared" ref="B10:H10" si="4">B5/$I$5</f>
        <v>1.0123311159147969E-3</v>
      </c>
      <c r="C10" s="14">
        <f t="shared" si="4"/>
        <v>5.6831865068664028E-3</v>
      </c>
      <c r="D10" s="14">
        <f t="shared" si="4"/>
        <v>0.11049118248061501</v>
      </c>
      <c r="E10" s="14">
        <f t="shared" si="4"/>
        <v>0.10673027144029337</v>
      </c>
      <c r="F10" s="14">
        <f t="shared" si="4"/>
        <v>0.77437994719150216</v>
      </c>
      <c r="G10" s="15">
        <f t="shared" si="4"/>
        <v>7.0661288717699494E-5</v>
      </c>
      <c r="H10" s="14">
        <f t="shared" si="4"/>
        <v>0</v>
      </c>
      <c r="I10" s="16"/>
      <c r="J10" s="17">
        <f>I5/J5</f>
        <v>0.93856323620372994</v>
      </c>
      <c r="K10" s="17">
        <f>K5/J5</f>
        <v>6.1436763796270104E-2</v>
      </c>
      <c r="L10" s="13"/>
    </row>
    <row r="11" spans="1:12" ht="28.5" x14ac:dyDescent="0.45">
      <c r="A11" s="2" t="s">
        <v>34</v>
      </c>
      <c r="B11" s="14">
        <f t="shared" ref="B11:H11" si="5">B6/$I$6</f>
        <v>5.4395831981754938E-4</v>
      </c>
      <c r="C11" s="14">
        <f t="shared" si="5"/>
        <v>2.9568376558889728E-3</v>
      </c>
      <c r="D11" s="14">
        <f t="shared" si="5"/>
        <v>7.602441324862888E-2</v>
      </c>
      <c r="E11" s="14">
        <f t="shared" si="5"/>
        <v>8.7220472794598339E-2</v>
      </c>
      <c r="F11" s="14">
        <f t="shared" si="5"/>
        <v>0.83117579834616706</v>
      </c>
      <c r="G11" s="18">
        <f t="shared" si="5"/>
        <v>4.4913989709705915E-5</v>
      </c>
      <c r="H11" s="14">
        <f t="shared" si="5"/>
        <v>6.2380541263480429E-5</v>
      </c>
      <c r="I11" s="16"/>
      <c r="J11" s="17">
        <f>I6/J6</f>
        <v>0.45902183860256768</v>
      </c>
      <c r="K11" s="17">
        <f>K6/J6</f>
        <v>0.54097816139743238</v>
      </c>
      <c r="L11" s="13"/>
    </row>
    <row r="12" spans="1:12" ht="28.5" x14ac:dyDescent="0.45">
      <c r="A12" s="2" t="s">
        <v>35</v>
      </c>
      <c r="B12" s="14">
        <f t="shared" ref="B12:H12" si="6">B7/$I$7</f>
        <v>2.8653295128939827E-3</v>
      </c>
      <c r="C12" s="14">
        <f t="shared" si="6"/>
        <v>8.5959885386819486E-3</v>
      </c>
      <c r="D12" s="14">
        <f t="shared" si="6"/>
        <v>0.2693409742120344</v>
      </c>
      <c r="E12" s="14">
        <f t="shared" si="6"/>
        <v>0.24355300859598855</v>
      </c>
      <c r="F12" s="14">
        <f t="shared" si="6"/>
        <v>0.12034383954154727</v>
      </c>
      <c r="G12" s="14">
        <f t="shared" si="6"/>
        <v>0</v>
      </c>
      <c r="H12" s="14">
        <f t="shared" si="6"/>
        <v>0</v>
      </c>
      <c r="I12" s="16"/>
      <c r="J12" s="17">
        <f>I7/J7</f>
        <v>0.24786931818181818</v>
      </c>
      <c r="K12" s="17">
        <f>K7/J7</f>
        <v>0.75213068181818177</v>
      </c>
      <c r="L12" s="13"/>
    </row>
    <row r="13" spans="1:12" ht="28.5" x14ac:dyDescent="0.45">
      <c r="A13" s="2" t="s">
        <v>36</v>
      </c>
      <c r="B13" s="14">
        <f t="shared" ref="B13:H13" si="7">B8/$I$8</f>
        <v>8.7485387587159734E-4</v>
      </c>
      <c r="C13" s="14">
        <f t="shared" si="7"/>
        <v>4.6171442786153271E-3</v>
      </c>
      <c r="D13" s="14">
        <f t="shared" si="7"/>
        <v>0.10629852770748786</v>
      </c>
      <c r="E13" s="14">
        <f t="shared" si="7"/>
        <v>0.10524550954565585</v>
      </c>
      <c r="F13" s="14">
        <f t="shared" si="7"/>
        <v>0.78107475084312883</v>
      </c>
      <c r="G13" s="18">
        <f t="shared" si="7"/>
        <v>6.3870215721653604E-5</v>
      </c>
      <c r="H13" s="14">
        <f t="shared" si="7"/>
        <v>2.185033695740781E-5</v>
      </c>
      <c r="I13" s="16"/>
      <c r="J13" s="17">
        <f>I8/J8</f>
        <v>0.69543544747529706</v>
      </c>
      <c r="K13" s="17">
        <f>K8/J8</f>
        <v>0.30456455252470294</v>
      </c>
      <c r="L13" s="13"/>
    </row>
    <row r="14" spans="1:12" x14ac:dyDescent="0.45">
      <c r="A14" s="5" t="s">
        <v>37</v>
      </c>
    </row>
    <row r="15" spans="1:12" x14ac:dyDescent="0.45">
      <c r="I15" s="19"/>
    </row>
    <row r="16" spans="1:12" x14ac:dyDescent="0.45">
      <c r="I16" s="19"/>
    </row>
    <row r="17" spans="9:9" x14ac:dyDescent="0.45">
      <c r="I17" s="19"/>
    </row>
    <row r="18" spans="9:9" x14ac:dyDescent="0.45">
      <c r="I18" s="19"/>
    </row>
    <row r="19" spans="9:9" x14ac:dyDescent="0.45">
      <c r="I19" s="19"/>
    </row>
  </sheetData>
  <mergeCells count="2">
    <mergeCell ref="A1:L1"/>
    <mergeCell ref="B2:I2"/>
  </mergeCells>
  <pageMargins left="0.7" right="0.7" top="0.75" bottom="0.75" header="0.3" footer="0.3"/>
  <pageSetup paperSize="9" orientation="portrait" horizontalDpi="1200" verticalDpi="12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F3DADD-DC9C-4AED-A739-3B83027173BA}">
  <dimension ref="A1:O10"/>
  <sheetViews>
    <sheetView tabSelected="1" zoomScale="80" zoomScaleNormal="80" workbookViewId="0">
      <selection activeCell="D30" sqref="D30"/>
    </sheetView>
  </sheetViews>
  <sheetFormatPr defaultRowHeight="14.25" x14ac:dyDescent="0.45"/>
  <cols>
    <col min="1" max="1" width="23" bestFit="1" customWidth="1"/>
    <col min="2" max="2" width="13.796875" customWidth="1"/>
    <col min="3" max="3" width="18.59765625" bestFit="1" customWidth="1"/>
    <col min="4" max="4" width="14.73046875" bestFit="1" customWidth="1"/>
    <col min="5" max="5" width="16" bestFit="1" customWidth="1"/>
    <col min="6" max="6" width="14.06640625" customWidth="1"/>
    <col min="7" max="7" width="13.796875" bestFit="1" customWidth="1"/>
    <col min="8" max="8" width="20" bestFit="1" customWidth="1"/>
    <col min="9" max="9" width="15" bestFit="1" customWidth="1"/>
    <col min="10" max="10" width="9.73046875" customWidth="1"/>
    <col min="11" max="11" width="10" customWidth="1"/>
    <col min="12" max="12" width="18" bestFit="1" customWidth="1"/>
    <col min="13" max="13" width="18" customWidth="1"/>
    <col min="14" max="14" width="15.796875" customWidth="1"/>
    <col min="15" max="15" width="20.06640625" customWidth="1"/>
    <col min="16" max="16" width="14.33203125" bestFit="1" customWidth="1"/>
  </cols>
  <sheetData>
    <row r="1" spans="1:15" x14ac:dyDescent="0.45">
      <c r="A1" s="43" t="s">
        <v>49</v>
      </c>
      <c r="B1" s="43"/>
      <c r="C1" s="43"/>
      <c r="D1" s="43"/>
      <c r="E1" s="43"/>
      <c r="F1" s="43"/>
      <c r="G1" s="43"/>
      <c r="H1" s="43"/>
      <c r="I1" s="43"/>
      <c r="J1" s="43"/>
      <c r="K1" s="43"/>
      <c r="L1" s="43"/>
      <c r="M1" s="43"/>
      <c r="N1" s="43"/>
    </row>
    <row r="2" spans="1:15" x14ac:dyDescent="0.45">
      <c r="A2" s="1" t="s">
        <v>0</v>
      </c>
      <c r="B2" s="1"/>
      <c r="C2" s="1"/>
      <c r="D2" s="1"/>
      <c r="E2" s="1"/>
      <c r="F2" s="1"/>
      <c r="G2" s="1"/>
      <c r="H2" s="1"/>
      <c r="I2" s="1"/>
      <c r="J2" s="1"/>
      <c r="K2" s="1"/>
    </row>
    <row r="3" spans="1:15" s="3" customFormat="1" ht="40.5" customHeight="1" x14ac:dyDescent="0.45">
      <c r="A3" s="2" t="s">
        <v>1</v>
      </c>
      <c r="B3" s="24" t="s">
        <v>2</v>
      </c>
      <c r="C3" s="24" t="s">
        <v>3</v>
      </c>
      <c r="D3" s="24" t="s">
        <v>4</v>
      </c>
      <c r="E3" s="24" t="s">
        <v>5</v>
      </c>
      <c r="F3" s="24" t="s">
        <v>6</v>
      </c>
      <c r="G3" s="24" t="str">
        <f>'ESO informacija 01.16'!G3</f>
        <v>Imlitex</v>
      </c>
      <c r="H3" s="24" t="s">
        <v>8</v>
      </c>
      <c r="I3" s="24" t="s">
        <v>38</v>
      </c>
      <c r="J3" s="24"/>
      <c r="K3" s="25" t="s">
        <v>11</v>
      </c>
      <c r="L3" s="4" t="s">
        <v>12</v>
      </c>
      <c r="M3" s="4" t="s">
        <v>13</v>
      </c>
      <c r="N3" s="4" t="s">
        <v>14</v>
      </c>
      <c r="O3" s="4" t="s">
        <v>15</v>
      </c>
    </row>
    <row r="4" spans="1:15" x14ac:dyDescent="0.45">
      <c r="A4" s="1">
        <v>1</v>
      </c>
      <c r="B4" s="20">
        <f>'ESO informacija 01.16'!B4</f>
        <v>120</v>
      </c>
      <c r="C4" s="20">
        <f>'ESO informacija 01.16'!C4</f>
        <v>365</v>
      </c>
      <c r="D4" s="20">
        <f>'ESO informacija 01.16'!D4</f>
        <v>19304</v>
      </c>
      <c r="E4" s="20">
        <f>'ESO informacija 01.16'!E4</f>
        <v>16181</v>
      </c>
      <c r="F4" s="20">
        <f>'ESO informacija 01.16'!F4</f>
        <v>59269</v>
      </c>
      <c r="G4" s="20">
        <f>'ESO informacija 01.16'!G4</f>
        <v>1</v>
      </c>
      <c r="H4" s="20">
        <f>'ESO informacija 01.16'!H4</f>
        <v>9</v>
      </c>
      <c r="I4" s="23">
        <f>'ESO informacija 01.16'!P4</f>
        <v>100</v>
      </c>
      <c r="J4" s="20">
        <f>'ESO informacija 01.16'!J4</f>
        <v>0</v>
      </c>
      <c r="K4" s="20">
        <f>'ESO informacija 01.16'!K4</f>
        <v>95349</v>
      </c>
      <c r="L4" s="7">
        <f>'ESO informacija 01.16'!L4</f>
        <v>97697</v>
      </c>
      <c r="M4" s="7">
        <f>L4-K4</f>
        <v>2348</v>
      </c>
      <c r="N4" s="6">
        <f>M4/L4</f>
        <v>2.4033491304748356E-2</v>
      </c>
      <c r="O4" s="6">
        <f>1-N4</f>
        <v>0.97596650869525159</v>
      </c>
    </row>
    <row r="5" spans="1:15" x14ac:dyDescent="0.45">
      <c r="A5" s="1">
        <v>2</v>
      </c>
      <c r="B5" s="20">
        <f>'ESO informacija 01.16'!B5</f>
        <v>702</v>
      </c>
      <c r="C5" s="20">
        <f>'ESO informacija 01.16'!C5</f>
        <v>3941</v>
      </c>
      <c r="D5" s="20">
        <f>'ESO informacija 01.16'!D5</f>
        <v>76620</v>
      </c>
      <c r="E5" s="20">
        <f>'ESO informacija 01.16'!E5</f>
        <v>74012</v>
      </c>
      <c r="F5" s="20">
        <f>'ESO informacija 01.16'!F5</f>
        <v>536993</v>
      </c>
      <c r="G5" s="20">
        <f>'ESO informacija 01.16'!G5</f>
        <v>0</v>
      </c>
      <c r="H5" s="20">
        <f>'ESO informacija 01.16'!H5</f>
        <v>49</v>
      </c>
      <c r="I5" s="23">
        <f>'ESO informacija 01.16'!P5</f>
        <v>1132</v>
      </c>
      <c r="J5" s="20">
        <f>'ESO informacija 01.16'!J5</f>
        <v>0</v>
      </c>
      <c r="K5" s="20">
        <f>'ESO informacija 01.16'!K5</f>
        <v>693449</v>
      </c>
      <c r="L5" s="7">
        <f>'ESO informacija 01.16'!L5</f>
        <v>738841</v>
      </c>
      <c r="M5" s="7">
        <f t="shared" ref="M5:M8" si="0">L5-K5</f>
        <v>45392</v>
      </c>
      <c r="N5" s="6">
        <f t="shared" ref="N5:N8" si="1">M5/L5</f>
        <v>6.1436763796270104E-2</v>
      </c>
      <c r="O5" s="6">
        <f t="shared" ref="O5:O8" si="2">1-N5</f>
        <v>0.93856323620372994</v>
      </c>
    </row>
    <row r="6" spans="1:15" x14ac:dyDescent="0.45">
      <c r="A6" s="1">
        <v>3</v>
      </c>
      <c r="B6" s="20">
        <f>'ESO informacija 01.16'!B6</f>
        <v>218</v>
      </c>
      <c r="C6" s="20">
        <f>'ESO informacija 01.16'!C6</f>
        <v>1185</v>
      </c>
      <c r="D6" s="20">
        <f>'ESO informacija 01.16'!D6</f>
        <v>30468</v>
      </c>
      <c r="E6" s="20">
        <f>'ESO informacija 01.16'!E6</f>
        <v>34955</v>
      </c>
      <c r="F6" s="20">
        <f>'ESO informacija 01.16'!F6</f>
        <v>333107</v>
      </c>
      <c r="G6" s="20">
        <f>'ESO informacija 01.16'!G6</f>
        <v>25</v>
      </c>
      <c r="H6" s="20">
        <f>'ESO informacija 01.16'!H6</f>
        <v>18</v>
      </c>
      <c r="I6" s="23">
        <f>'ESO informacija 01.16'!P6</f>
        <v>790</v>
      </c>
      <c r="J6" s="20">
        <f>'ESO informacija 01.16'!J6</f>
        <v>0</v>
      </c>
      <c r="K6" s="20">
        <f>'ESO informacija 01.16'!K6</f>
        <v>400766</v>
      </c>
      <c r="L6" s="7">
        <f>'ESO informacija 01.16'!L6</f>
        <v>873087</v>
      </c>
      <c r="M6" s="7">
        <f t="shared" si="0"/>
        <v>472321</v>
      </c>
      <c r="N6" s="6">
        <f t="shared" si="1"/>
        <v>0.54097816139743238</v>
      </c>
      <c r="O6" s="6">
        <f t="shared" si="2"/>
        <v>0.45902183860256762</v>
      </c>
    </row>
    <row r="7" spans="1:15" x14ac:dyDescent="0.45">
      <c r="A7" s="1" t="s">
        <v>17</v>
      </c>
      <c r="B7" s="20">
        <f>'ESO informacija 01.16'!B7</f>
        <v>1</v>
      </c>
      <c r="C7" s="20">
        <f>'ESO informacija 01.16'!C7</f>
        <v>3</v>
      </c>
      <c r="D7" s="20">
        <f>'ESO informacija 01.16'!D7</f>
        <v>94</v>
      </c>
      <c r="E7" s="20">
        <f>'ESO informacija 01.16'!E7</f>
        <v>85</v>
      </c>
      <c r="F7" s="20">
        <f>'ESO informacija 01.16'!F7</f>
        <v>42</v>
      </c>
      <c r="G7" s="20">
        <f>'ESO informacija 01.16'!G7</f>
        <v>0</v>
      </c>
      <c r="H7" s="20">
        <f>'ESO informacija 01.16'!H7</f>
        <v>0</v>
      </c>
      <c r="I7" s="23">
        <f>'ESO informacija 01.16'!P7</f>
        <v>124</v>
      </c>
      <c r="J7" s="20">
        <f>'ESO informacija 01.16'!J7</f>
        <v>0</v>
      </c>
      <c r="K7" s="20">
        <f>'ESO informacija 01.16'!K7</f>
        <v>349</v>
      </c>
      <c r="L7" s="7">
        <f>'ESO informacija 01.16'!L7</f>
        <v>1408</v>
      </c>
      <c r="M7" s="7">
        <f t="shared" si="0"/>
        <v>1059</v>
      </c>
      <c r="N7" s="6">
        <f t="shared" si="1"/>
        <v>0.75213068181818177</v>
      </c>
      <c r="O7" s="6">
        <f t="shared" si="2"/>
        <v>0.24786931818181823</v>
      </c>
    </row>
    <row r="8" spans="1:15" x14ac:dyDescent="0.45">
      <c r="A8" s="1" t="s">
        <v>18</v>
      </c>
      <c r="B8" s="23">
        <f>SUM(B4:B7)</f>
        <v>1041</v>
      </c>
      <c r="C8" s="23">
        <f t="shared" ref="C8:J8" si="3">SUM(C4:C7)</f>
        <v>5494</v>
      </c>
      <c r="D8" s="23">
        <f t="shared" si="3"/>
        <v>126486</v>
      </c>
      <c r="E8" s="23">
        <f t="shared" si="3"/>
        <v>125233</v>
      </c>
      <c r="F8" s="23">
        <f t="shared" si="3"/>
        <v>929411</v>
      </c>
      <c r="G8" s="23">
        <f t="shared" si="3"/>
        <v>26</v>
      </c>
      <c r="H8" s="23">
        <f t="shared" si="3"/>
        <v>76</v>
      </c>
      <c r="I8" s="23">
        <f t="shared" si="3"/>
        <v>2146</v>
      </c>
      <c r="J8" s="23">
        <f t="shared" si="3"/>
        <v>0</v>
      </c>
      <c r="K8" s="23">
        <f>SUM(B8:J8)</f>
        <v>1189913</v>
      </c>
      <c r="L8" s="7">
        <f>SUM(L4:L7)</f>
        <v>1711033</v>
      </c>
      <c r="M8" s="7">
        <f t="shared" si="0"/>
        <v>521120</v>
      </c>
      <c r="N8" s="6">
        <f t="shared" si="1"/>
        <v>0.30456455252470294</v>
      </c>
      <c r="O8" s="6">
        <f t="shared" si="2"/>
        <v>0.69543544747529706</v>
      </c>
    </row>
    <row r="10" spans="1:15" x14ac:dyDescent="0.45">
      <c r="A10" t="s">
        <v>39</v>
      </c>
      <c r="B10" s="33">
        <f>B8-'ESO informacija 01.16'!B8</f>
        <v>0</v>
      </c>
      <c r="C10" s="33">
        <f>C8-'ESO informacija 01.16'!C8</f>
        <v>0</v>
      </c>
      <c r="D10" s="33">
        <f>D8-'ESO informacija 01.16'!D8</f>
        <v>0</v>
      </c>
      <c r="E10" s="33">
        <f>E8-'ESO informacija 01.16'!E8</f>
        <v>0</v>
      </c>
      <c r="F10" s="33">
        <f>F8-'ESO informacija 01.16'!F8</f>
        <v>0</v>
      </c>
      <c r="G10" s="33">
        <f>G8-'ESO informacija 01.16'!G8</f>
        <v>0</v>
      </c>
      <c r="H10" s="33">
        <f>H8-'ESO informacija 01.16'!H8</f>
        <v>0</v>
      </c>
      <c r="I10" s="33">
        <f>I8-'ESO informacija 01.16'!I8-'ESO informacija 01.16'!P8</f>
        <v>0</v>
      </c>
      <c r="J10" s="33">
        <f>J8-'ESO informacija 01.16'!J8</f>
        <v>0</v>
      </c>
      <c r="K10" s="33">
        <f>K8-'ESO informacija 01.16'!K8</f>
        <v>0</v>
      </c>
      <c r="L10" s="33">
        <f>L8-'ESO informacija 01.16'!L8</f>
        <v>0</v>
      </c>
    </row>
  </sheetData>
  <mergeCells count="1">
    <mergeCell ref="A1:N1"/>
  </mergeCells>
  <pageMargins left="0.7" right="0.7" top="0.75" bottom="0.75" header="0.3" footer="0.3"/>
  <pageSetup paperSize="9"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as" ma:contentTypeID="0x0101008CB496B0C076984283272B1C06F9FFD5" ma:contentTypeVersion="1" ma:contentTypeDescription="Kurkite naują dokumentą." ma:contentTypeScope="" ma:versionID="12f3573081778c726d58c8d2be673809">
  <xsd:schema xmlns:xsd="http://www.w3.org/2001/XMLSchema" xmlns:xs="http://www.w3.org/2001/XMLSchema" xmlns:p="http://schemas.microsoft.com/office/2006/metadata/properties" xmlns:ns2="e8ad8025-1eb2-494f-b36d-1013a19dfede" targetNamespace="http://schemas.microsoft.com/office/2006/metadata/properties" ma:root="true" ma:fieldsID="3f56b2765a7b4bb6a831665d10b98698" ns2:_="">
    <xsd:import namespace="e8ad8025-1eb2-494f-b36d-1013a19dfede"/>
    <xsd:element name="properties">
      <xsd:complexType>
        <xsd:sequence>
          <xsd:element name="documentManagement">
            <xsd:complexType>
              <xsd:all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d8025-1eb2-494f-b36d-1013a19df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Bendrinama su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urinio tipas"/>
        <xsd:element ref="dc:title" minOccurs="0" maxOccurs="1" ma:index="4" ma:displayName="Antraštė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604942B-67B7-4F18-924B-076719A3EFB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5F0AA9F-310D-4C20-8E0E-20958B26F831}">
  <ds:schemaRefs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purl.org/dc/terms/"/>
    <ds:schemaRef ds:uri="b4e5c526-2a0f-47d3-8da2-7a4c66b168aa"/>
    <ds:schemaRef ds:uri="http://schemas.microsoft.com/office/infopath/2007/PartnerControls"/>
    <ds:schemaRef ds:uri="http://schemas.openxmlformats.org/package/2006/metadata/core-properties"/>
    <ds:schemaRef ds:uri="0cd3c6b2-0c94-4514-a258-436dcc95bfc8"/>
  </ds:schemaRefs>
</ds:datastoreItem>
</file>

<file path=customXml/itemProps3.xml><?xml version="1.0" encoding="utf-8"?>
<ds:datastoreItem xmlns:ds="http://schemas.openxmlformats.org/officeDocument/2006/customXml" ds:itemID="{88958385-C889-4F5E-A374-C9F9D32C53F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ESO informacija 01.16</vt:lpstr>
      <vt:lpstr>1. Grafikai 01.16</vt:lpstr>
      <vt:lpstr>2. Tinklapiui 01.16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Livijus Aleksovas</dc:creator>
  <cp:keywords/>
  <dc:description/>
  <cp:lastModifiedBy>Dainius Zamuiskas</cp:lastModifiedBy>
  <cp:revision/>
  <dcterms:created xsi:type="dcterms:W3CDTF">2015-06-05T18:17:20Z</dcterms:created>
  <dcterms:modified xsi:type="dcterms:W3CDTF">2023-01-17T07:05:00Z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320c693d-44b7-4e16-b3dd-4fcd87401cf5_Enabled">
    <vt:lpwstr>True</vt:lpwstr>
  </property>
  <property fmtid="{D5CDD505-2E9C-101B-9397-08002B2CF9AE}" pid="3" name="MSIP_Label_320c693d-44b7-4e16-b3dd-4fcd87401cf5_SiteId">
    <vt:lpwstr>ea88e983-d65a-47b3-adb4-3e1c6d2110d2</vt:lpwstr>
  </property>
  <property fmtid="{D5CDD505-2E9C-101B-9397-08002B2CF9AE}" pid="4" name="MSIP_Label_320c693d-44b7-4e16-b3dd-4fcd87401cf5_Owner">
    <vt:lpwstr>Audrius.Buivydas@eso.lt</vt:lpwstr>
  </property>
  <property fmtid="{D5CDD505-2E9C-101B-9397-08002B2CF9AE}" pid="5" name="MSIP_Label_320c693d-44b7-4e16-b3dd-4fcd87401cf5_SetDate">
    <vt:lpwstr>2020-11-10T12:12:42.6939376Z</vt:lpwstr>
  </property>
  <property fmtid="{D5CDD505-2E9C-101B-9397-08002B2CF9AE}" pid="6" name="MSIP_Label_320c693d-44b7-4e16-b3dd-4fcd87401cf5_Name">
    <vt:lpwstr>Viešo naudojimo</vt:lpwstr>
  </property>
  <property fmtid="{D5CDD505-2E9C-101B-9397-08002B2CF9AE}" pid="7" name="MSIP_Label_320c693d-44b7-4e16-b3dd-4fcd87401cf5_Application">
    <vt:lpwstr>Microsoft Azure Information Protection</vt:lpwstr>
  </property>
  <property fmtid="{D5CDD505-2E9C-101B-9397-08002B2CF9AE}" pid="8" name="MSIP_Label_320c693d-44b7-4e16-b3dd-4fcd87401cf5_ActionId">
    <vt:lpwstr>a79f3582-0e0e-4596-b880-ab1ba8f4bb45</vt:lpwstr>
  </property>
  <property fmtid="{D5CDD505-2E9C-101B-9397-08002B2CF9AE}" pid="9" name="MSIP_Label_320c693d-44b7-4e16-b3dd-4fcd87401cf5_Extended_MSFT_Method">
    <vt:lpwstr>Manual</vt:lpwstr>
  </property>
  <property fmtid="{D5CDD505-2E9C-101B-9397-08002B2CF9AE}" pid="10" name="MSIP_Label_190751af-2442-49a7-b7b9-9f0bcce858c9_Enabled">
    <vt:lpwstr>true</vt:lpwstr>
  </property>
  <property fmtid="{D5CDD505-2E9C-101B-9397-08002B2CF9AE}" pid="11" name="MSIP_Label_190751af-2442-49a7-b7b9-9f0bcce858c9_SetDate">
    <vt:lpwstr>2021-09-15T05:16:35Z</vt:lpwstr>
  </property>
  <property fmtid="{D5CDD505-2E9C-101B-9397-08002B2CF9AE}" pid="12" name="MSIP_Label_190751af-2442-49a7-b7b9-9f0bcce858c9_Method">
    <vt:lpwstr>Privileged</vt:lpwstr>
  </property>
  <property fmtid="{D5CDD505-2E9C-101B-9397-08002B2CF9AE}" pid="13" name="MSIP_Label_190751af-2442-49a7-b7b9-9f0bcce858c9_Name">
    <vt:lpwstr>Vidaus dokumentai</vt:lpwstr>
  </property>
  <property fmtid="{D5CDD505-2E9C-101B-9397-08002B2CF9AE}" pid="14" name="MSIP_Label_190751af-2442-49a7-b7b9-9f0bcce858c9_SiteId">
    <vt:lpwstr>ea88e983-d65a-47b3-adb4-3e1c6d2110d2</vt:lpwstr>
  </property>
  <property fmtid="{D5CDD505-2E9C-101B-9397-08002B2CF9AE}" pid="15" name="MSIP_Label_190751af-2442-49a7-b7b9-9f0bcce858c9_ActionId">
    <vt:lpwstr>a79f3582-0e0e-4596-b880-ab1ba8f4bb45</vt:lpwstr>
  </property>
  <property fmtid="{D5CDD505-2E9C-101B-9397-08002B2CF9AE}" pid="16" name="MSIP_Label_190751af-2442-49a7-b7b9-9f0bcce858c9_ContentBits">
    <vt:lpwstr>0</vt:lpwstr>
  </property>
  <property fmtid="{D5CDD505-2E9C-101B-9397-08002B2CF9AE}" pid="17" name="ContentTypeId">
    <vt:lpwstr>0x0101008CB496B0C076984283272B1C06F9FFD5</vt:lpwstr>
  </property>
</Properties>
</file>