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18" documentId="8_{DA012B4D-D636-4596-8C12-0BDDCD808940}" xr6:coauthVersionLast="47" xr6:coauthVersionMax="47" xr10:uidLastSave="{98B9184C-F5B8-4B67-BF48-05F4A27C2D7F}"/>
  <bookViews>
    <workbookView xWindow="-98" yWindow="-98" windowWidth="28996" windowHeight="15796" activeTab="1" xr2:uid="{00000000-000D-0000-FFFF-FFFF00000000}"/>
  </bookViews>
  <sheets>
    <sheet name="ESO informacija 01.09" sheetId="7" r:id="rId1"/>
    <sheet name="1. Grafikai 01.09" sheetId="8" r:id="rId2"/>
    <sheet name="2. Tinklapiui 01.09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N8" i="9" s="1"/>
  <c r="O8" i="9" s="1"/>
  <c r="I4" i="8"/>
  <c r="I6" i="8"/>
  <c r="I7" i="8"/>
  <c r="I5" i="8" l="1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s="1"/>
  <c r="O8" i="7" s="1"/>
  <c r="O4" i="7" l="1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<sst xmlns="http://schemas.openxmlformats.org/spreadsheetml/2006/main" count="84" uniqueCount="50">
  <si>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</si>
  <si>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</si>
  <si>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</si>
  <si>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</si>
  <si>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</si>
  <si>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</si>
  <si>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</si>
  <si>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</si>
  <si>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</si>
  <si>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</si>
  <si>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</si>
  <si>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</si>
  <si>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</si>
  <si>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</si>
  <si>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</si>
  <si>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</si>
  <si>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</si>
  <si>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</si>
  <si>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</si>
  <si>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</si>
  <si>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</si>
  <si>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</si>
  <si>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</si>
  <si>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</si>
  <si>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</si>
  <si>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</si>
  <si>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</si>
  <si>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</si>
  <si>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</si>
  <si>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</si>
  <si>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</si>
  <si>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</si>
  <si>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</si>
  <si>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</si>
  <si>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</si>
  <si>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</si>
  <si>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</si>
  <si>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</si>
  <si>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</si>
  <si>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</si>
  <si>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</si>
  <si>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</si>
  <si>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</si>
  <si>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</si>
  <si>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</si>
  <si>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Objektų kiekis sumažėjo, nes buvo priskirtas III etapas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</si>
  <si>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2023.02.01</t>
    </r>
  </si>
  <si>
    <t>Importuojama dalis į sheetą "Grafikai 01.09" pilkai pažymėta</t>
  </si>
  <si>
    <t xml:space="preserve">                                                                                              2023 m. sausio mėn. 9 d. duomenys</t>
  </si>
  <si>
    <t>2023 m. sausio mėn. 9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</si>
</sst>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10" fillId="4" borderId="1" xfId="0" applyNumberFormat="1" applyFont="1" applyFill="1" applyBorder="1"/>
    <xf numFmtId="3" fontId="11" fillId="4" borderId="1" xfId="0" applyNumberFormat="1" applyFont="1" applyFill="1" applyBorder="1"/>
    <xf numFmtId="3" fontId="12" fillId="0" borderId="0" xfId="0" applyNumberFormat="1" applyFont="1"/>
    <xf numFmtId="0" fontId="13" fillId="3" borderId="1" xfId="0" applyFont="1" applyFill="1" applyBorder="1"/>
    <xf numFmtId="3" fontId="0" fillId="0" borderId="0" xfId="0" applyNumberFormat="1"/>
    <xf numFmtId="0" fontId="14" fillId="0" borderId="1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8" xfId="0" applyFont="1" applyBorder="1"/>
    <xf numFmtId="3" fontId="13" fillId="3" borderId="1" xfId="0" applyNumberFormat="1" applyFont="1" applyFill="1" applyBorder="1"/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Border="1"/>
    <xf numFmtId="3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01.09'!$I$3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01.09'!$I$4</c:f>
              <c:numCache>
                <c:formatCode>#\ ##0\ _€</c:formatCode>
                <c:ptCount val="1"/>
                <c:pt idx="0">
                  <c:v>95399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01.09'!$K$3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01.09'!$K$4</c:f>
              <c:numCache>
                <c:formatCode>#\ ##0\ _€</c:formatCode>
                <c:ptCount val="1"/>
                <c:pt idx="0">
                  <c:v>2300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01.09'!$A$4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750E5C0-7761-4A8C-A817-1780644852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65E44F-7A29-4636-9751-574E7E3CB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BC9E0D-C847-4F56-883B-BECF0EEA55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B8B7CE-1178-48A6-B61D-F52158AD03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49082DF-0F3C-4F67-B7A7-1A60176E88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FCDC177-6BE0-489D-B8F1-A1CD4CF478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759D135-A971-4A40-B0D4-E5884FA7B9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01.09'!$B$3:$H$3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01.09'!$B$4:$H$4</c:f>
              <c:numCache>
                <c:formatCode>#\ ##0\ _€</c:formatCode>
                <c:ptCount val="7"/>
                <c:pt idx="0">
                  <c:v>120</c:v>
                </c:pt>
                <c:pt idx="1">
                  <c:v>365</c:v>
                </c:pt>
                <c:pt idx="2">
                  <c:v>19293</c:v>
                </c:pt>
                <c:pt idx="3">
                  <c:v>16177</c:v>
                </c:pt>
                <c:pt idx="4">
                  <c:v>59379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20,2%</c:v>
                  </c:pt>
                  <c:pt idx="3">
                    <c:v>17,0%</c:v>
                  </c:pt>
                  <c:pt idx="4">
                    <c:v>62,2%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01.09'!$A$5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FA27FE1-FEDC-41FB-9B1A-8E02EE4D82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19FB215-B7F8-4910-8DBE-38FBE15DDD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96E140-E395-47CE-934B-9FB43C19D3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6AB4813-391D-42AA-8B1D-1004416E4C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23C32F-C5A2-417A-8AB8-37B6CDB540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0B32CCE-BC9B-40C4-AB06-95142A8D7B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2D1D480-A869-42DD-BAD5-8DC43C144C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01.09'!$B$3:$H$3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01.09'!$B$5:$H$5</c:f>
              <c:numCache>
                <c:formatCode>#\ ##0\ _€</c:formatCode>
                <c:ptCount val="7"/>
                <c:pt idx="0">
                  <c:v>702</c:v>
                </c:pt>
                <c:pt idx="1">
                  <c:v>3942</c:v>
                </c:pt>
                <c:pt idx="2">
                  <c:v>76608</c:v>
                </c:pt>
                <c:pt idx="3">
                  <c:v>74021</c:v>
                </c:pt>
                <c:pt idx="4">
                  <c:v>537079</c:v>
                </c:pt>
                <c:pt idx="5">
                  <c:v>49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11,1%</c:v>
                  </c:pt>
                  <c:pt idx="3">
                    <c:v>10,7%</c:v>
                  </c:pt>
                  <c:pt idx="4">
                    <c:v>77,5%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01.09'!$A$6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BD01673-2239-4196-96F3-13157CDD0E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935EBAC7-63F6-478A-9110-70F363DC0D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EE144C-8258-4CBF-9F9C-50C48C23FD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4E7C5CD-13BF-4A7F-B1B3-C305063119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2BDE4E-20F8-4762-B7C0-1E999A65B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16BD9E5-179D-4793-9403-CFBFF94445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A8DB28C-80AB-4576-B58D-5152D5538A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01.09'!$B$3:$H$3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01.09'!$B$6:$H$6</c:f>
              <c:numCache>
                <c:formatCode>#\ ##0\ _€</c:formatCode>
                <c:ptCount val="7"/>
                <c:pt idx="0">
                  <c:v>218</c:v>
                </c:pt>
                <c:pt idx="1">
                  <c:v>1188</c:v>
                </c:pt>
                <c:pt idx="2">
                  <c:v>30506</c:v>
                </c:pt>
                <c:pt idx="3">
                  <c:v>34960</c:v>
                </c:pt>
                <c:pt idx="4">
                  <c:v>333299</c:v>
                </c:pt>
                <c:pt idx="5">
                  <c:v>18</c:v>
                </c:pt>
                <c:pt idx="6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7,6%</c:v>
                  </c:pt>
                  <c:pt idx="3">
                    <c:v>8,7%</c:v>
                  </c:pt>
                  <c:pt idx="4">
                    <c:v>83,2%</c:v>
                  </c:pt>
                  <c:pt idx="5">
                    <c:v>0,004%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01.09'!$A$7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01.09'!$B$3:$H$3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01.09'!$B$7:$H$7</c:f>
              <c:numCache>
                <c:formatCode>#\ ##0\ _€</c:formatCode>
                <c:ptCount val="7"/>
                <c:pt idx="0">
                  <c:v>1</c:v>
                </c:pt>
                <c:pt idx="1">
                  <c:v>1</c:v>
                </c:pt>
                <c:pt idx="2">
                  <c:v>90</c:v>
                </c:pt>
                <c:pt idx="3">
                  <c:v>80</c:v>
                </c:pt>
                <c:pt idx="4">
                  <c:v>39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01.09'!$A$8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33CAEFC-5970-4234-AF9B-E18471FBA1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59ABC50-FDAF-4314-BF4C-DD427D111F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848156-06F6-4BF6-A8D3-2878B94375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97A3750-581A-49C5-9F8C-C2ED74BE3A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89E8D2-D8A1-450E-9C57-082AD1F88E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76FFC0-BE55-4DC2-80D1-6462513733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2BB184-47BB-4B0C-8873-12DFC8FC29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01.09'!$B$3:$H$3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01.09'!$B$8:$H$8</c:f>
              <c:numCache>
                <c:formatCode>#\ ##0\ _€</c:formatCode>
                <c:ptCount val="7"/>
                <c:pt idx="0">
                  <c:v>1041</c:v>
                </c:pt>
                <c:pt idx="1">
                  <c:v>5496</c:v>
                </c:pt>
                <c:pt idx="2">
                  <c:v>126497</c:v>
                </c:pt>
                <c:pt idx="3">
                  <c:v>125238</c:v>
                </c:pt>
                <c:pt idx="4">
                  <c:v>929796</c:v>
                </c:pt>
                <c:pt idx="5">
                  <c:v>76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01.09'!$B$13:$H$13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10,6%</c:v>
                  </c:pt>
                  <c:pt idx="3">
                    <c:v>10,5%</c:v>
                  </c:pt>
                  <c:pt idx="4">
                    <c:v>78,2%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01.09'!$I$3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22864F5-1076-4EC8-AA16-7E375D4162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714DEEA-EE01-4F56-BB78-9643E8D3316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01.09'!$I$5</c:f>
              <c:numCache>
                <c:formatCode>#\ ##0\ _€</c:formatCode>
                <c:ptCount val="1"/>
                <c:pt idx="0">
                  <c:v>693039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01.09'!$K$3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25DE6C-ED63-4D6D-874A-55DC90E61FC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803AD42-CF4E-4860-A67D-7989A37895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01.09'!$K$5</c:f>
              <c:numCache>
                <c:formatCode>#\ ##0\ _€</c:formatCode>
                <c:ptCount val="1"/>
                <c:pt idx="0">
                  <c:v>45818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01.09'!$I$3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5A2A0F-1F0B-43EC-8167-EFE4A21D1A4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1F02AB8-C82D-41CC-AA7F-80842B8D1F7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E94984-7454-474C-840A-BB5A9E6B1D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1D33604D-6541-4F5A-8B71-01C002D3ACF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D3324AD-2ABF-4053-8BC3-B2B7C8080E3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9E3B9F2-997B-4E47-A935-C57E65BE381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2F266B-B2BF-42F6-B01A-E9AF05A87E1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758ACAA-055D-43EA-8369-C99064FDD6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01.09'!$A$4:$A$8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01.09'!$I$4:$I$8</c:f>
              <c:numCache>
                <c:formatCode>#\ ##0\ _€</c:formatCode>
                <c:ptCount val="5"/>
                <c:pt idx="0">
                  <c:v>95399</c:v>
                </c:pt>
                <c:pt idx="1">
                  <c:v>693039</c:v>
                </c:pt>
                <c:pt idx="2">
                  <c:v>400608</c:v>
                </c:pt>
                <c:pt idx="3">
                  <c:v>254</c:v>
                </c:pt>
                <c:pt idx="4">
                  <c:v>1189300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01.09'!$J$9:$J$13</c15:f>
                <c15:dlblRangeCache>
                  <c:ptCount val="5"/>
                  <c:pt idx="0">
                    <c:v>98%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28%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01.09'!$K$3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2F112E-6943-4616-874B-4930053E576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117276F-E3E8-4FD1-B6FA-11DF67E56B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01.09'!$A$4:$A$8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01.09'!$K$4:$K$8</c:f>
              <c:numCache>
                <c:formatCode>#\ ##0\ _€</c:formatCode>
                <c:ptCount val="5"/>
                <c:pt idx="0">
                  <c:v>2300</c:v>
                </c:pt>
                <c:pt idx="1">
                  <c:v>45818</c:v>
                </c:pt>
                <c:pt idx="2">
                  <c:v>472646</c:v>
                </c:pt>
                <c:pt idx="3">
                  <c:v>652</c:v>
                </c:pt>
                <c:pt idx="4" formatCode="_-* #\ ##0\ _€_-;\-* #\ ##0\ _€_-;_-* &quot;-&quot;\ _€_-;_-@_-">
                  <c:v>521416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01.09'!$K$9:$K$13</c15:f>
                <c15:dlblRangeCache>
                  <c:ptCount val="5"/>
                  <c:pt idx="0">
                    <c:v>2%</c:v>
                  </c:pt>
                  <c:pt idx="1">
                    <c:v>6%</c:v>
                  </c:pt>
                  <c:pt idx="2">
                    <c:v>54%</c:v>
                  </c:pt>
                  <c:pt idx="3">
                    <c:v>72%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5"/>
  <sheetViews>
    <sheetView zoomScale="70" zoomScaleNormal="70" workbookViewId="0">
      <selection activeCell="L26" sqref="L26"/>
    </sheetView>
  </sheetViews>
  <sheetFormatPr defaultRowHeight="14.25" x14ac:dyDescent="0.45"/>
  <cols>
    <col min="1" max="1" width="23" bestFit="1" customWidth="1"/>
    <col min="2" max="2" width="13.86328125" customWidth="1"/>
    <col min="3" max="3" width="18.59765625" bestFit="1" customWidth="1"/>
    <col min="4" max="4" width="14.73046875" bestFit="1" customWidth="1"/>
    <col min="5" max="5" width="16" bestFit="1" customWidth="1"/>
    <col min="6" max="6" width="14.1328125" customWidth="1"/>
    <col min="7" max="7" width="13.8632812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86328125" customWidth="1"/>
    <col min="15" max="15" width="20.1328125" customWidth="1"/>
    <col min="16" max="16" width="23.86328125" customWidth="1"/>
    <col min="17" max="17" width="14.3984375" bestFit="1" customWidth="1"/>
  </cols>
  <sheetData>
    <row r="1" spans="1:18" x14ac:dyDescent="0.45">
      <c r="A1" s="42" t="s">
        <v>47</v>
      </c>
      <c r="B1" s="42"/>
      <c r="C1" s="42"/>
      <c r="D1" s="41" t="s">
        <v>48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4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45">
      <c r="A4" s="20">
        <v>1</v>
      </c>
      <c r="B4" s="36">
        <v>120</v>
      </c>
      <c r="C4" s="37">
        <v>365</v>
      </c>
      <c r="D4" s="37">
        <v>19293</v>
      </c>
      <c r="E4" s="37">
        <v>16177</v>
      </c>
      <c r="F4" s="37">
        <v>59379</v>
      </c>
      <c r="G4" s="37">
        <v>1</v>
      </c>
      <c r="H4" s="37">
        <v>9</v>
      </c>
      <c r="I4" s="37">
        <v>0</v>
      </c>
      <c r="J4" s="37">
        <v>0</v>
      </c>
      <c r="K4" s="32">
        <f>SUM(B4:J4)+P4</f>
        <v>95399</v>
      </c>
      <c r="L4" s="31">
        <v>97699</v>
      </c>
      <c r="M4" s="7">
        <f>L4-K4</f>
        <v>2300</v>
      </c>
      <c r="N4" s="6">
        <f>M4/L4</f>
        <v>2.354169438786477E-2</v>
      </c>
      <c r="O4" s="6">
        <f>1-N4</f>
        <v>0.9764583056121352</v>
      </c>
      <c r="P4" s="40">
        <v>55</v>
      </c>
      <c r="Q4" s="49"/>
      <c r="R4" s="49"/>
    </row>
    <row r="5" spans="1:18" x14ac:dyDescent="0.45">
      <c r="A5" s="20">
        <v>2</v>
      </c>
      <c r="B5" s="38">
        <v>702</v>
      </c>
      <c r="C5" s="39">
        <v>3942</v>
      </c>
      <c r="D5" s="39">
        <v>76608</v>
      </c>
      <c r="E5" s="39">
        <v>74021</v>
      </c>
      <c r="F5" s="39">
        <v>537079</v>
      </c>
      <c r="G5" s="39"/>
      <c r="H5" s="39">
        <v>49</v>
      </c>
      <c r="I5" s="39">
        <v>0</v>
      </c>
      <c r="J5" s="39">
        <v>0</v>
      </c>
      <c r="K5" s="32">
        <f t="shared" ref="K5:K7" si="0">SUM(B5:J5)+P5</f>
        <v>693039</v>
      </c>
      <c r="L5" s="31">
        <v>738857</v>
      </c>
      <c r="M5" s="7">
        <f t="shared" ref="M5:M8" si="1">L5-K5</f>
        <v>45818</v>
      </c>
      <c r="N5" s="6">
        <f t="shared" ref="N5:N8" si="2">M5/L5</f>
        <v>6.201199961562251E-2</v>
      </c>
      <c r="O5" s="6">
        <f t="shared" ref="O5:O8" si="3">1-N5</f>
        <v>0.93798800038437746</v>
      </c>
      <c r="P5" s="40">
        <v>638</v>
      </c>
      <c r="Q5" s="49"/>
      <c r="R5" s="49"/>
    </row>
    <row r="6" spans="1:18" x14ac:dyDescent="0.45">
      <c r="A6" s="20">
        <v>3</v>
      </c>
      <c r="B6" s="38">
        <v>218</v>
      </c>
      <c r="C6" s="39">
        <v>1188</v>
      </c>
      <c r="D6" s="39">
        <v>30506</v>
      </c>
      <c r="E6" s="39">
        <v>34960</v>
      </c>
      <c r="F6" s="39">
        <v>333299</v>
      </c>
      <c r="G6" s="39">
        <v>25</v>
      </c>
      <c r="H6" s="39">
        <v>18</v>
      </c>
      <c r="I6" s="39">
        <v>0</v>
      </c>
      <c r="J6" s="39">
        <v>0</v>
      </c>
      <c r="K6" s="32">
        <f t="shared" si="0"/>
        <v>400608</v>
      </c>
      <c r="L6" s="31">
        <v>873254</v>
      </c>
      <c r="M6" s="7">
        <f t="shared" si="1"/>
        <v>472646</v>
      </c>
      <c r="N6" s="6">
        <f t="shared" si="2"/>
        <v>0.54124687662467053</v>
      </c>
      <c r="O6" s="6">
        <f t="shared" si="3"/>
        <v>0.45875312337532947</v>
      </c>
      <c r="P6" s="40">
        <v>394</v>
      </c>
      <c r="Q6" s="49"/>
      <c r="R6" s="49"/>
    </row>
    <row r="7" spans="1:18" x14ac:dyDescent="0.45">
      <c r="A7" s="20" t="s">
        <v>17</v>
      </c>
      <c r="B7" s="38">
        <v>1</v>
      </c>
      <c r="C7" s="39">
        <v>1</v>
      </c>
      <c r="D7" s="39">
        <v>90</v>
      </c>
      <c r="E7" s="39">
        <v>80</v>
      </c>
      <c r="F7" s="39">
        <v>39</v>
      </c>
      <c r="G7" s="39"/>
      <c r="H7" s="39">
        <v>0</v>
      </c>
      <c r="I7" s="39">
        <v>0</v>
      </c>
      <c r="J7" s="39">
        <v>0</v>
      </c>
      <c r="K7" s="32">
        <f t="shared" si="0"/>
        <v>254</v>
      </c>
      <c r="L7" s="31">
        <v>906</v>
      </c>
      <c r="M7" s="7">
        <f t="shared" si="1"/>
        <v>652</v>
      </c>
      <c r="N7" s="6">
        <f t="shared" si="2"/>
        <v>0.7196467991169978</v>
      </c>
      <c r="O7" s="6">
        <f t="shared" si="3"/>
        <v>0.2803532008830022</v>
      </c>
      <c r="P7" s="40">
        <v>43</v>
      </c>
      <c r="Q7" s="49"/>
      <c r="R7" s="49"/>
    </row>
    <row r="8" spans="1:18" x14ac:dyDescent="0.45">
      <c r="A8" s="20" t="s">
        <v>18</v>
      </c>
      <c r="B8" s="23">
        <f t="shared" ref="B8:K8" si="4">SUM(B4:B7)</f>
        <v>1041</v>
      </c>
      <c r="C8" s="23">
        <f t="shared" si="4"/>
        <v>5496</v>
      </c>
      <c r="D8" s="23">
        <f t="shared" si="4"/>
        <v>126497</v>
      </c>
      <c r="E8" s="23">
        <f t="shared" si="4"/>
        <v>125238</v>
      </c>
      <c r="F8" s="23">
        <f t="shared" si="4"/>
        <v>929796</v>
      </c>
      <c r="G8" s="23">
        <f t="shared" si="4"/>
        <v>26</v>
      </c>
      <c r="H8" s="23">
        <f t="shared" si="4"/>
        <v>76</v>
      </c>
      <c r="I8" s="23">
        <f t="shared" si="4"/>
        <v>0</v>
      </c>
      <c r="J8" s="23">
        <f t="shared" si="4"/>
        <v>0</v>
      </c>
      <c r="K8" s="23">
        <f t="shared" si="4"/>
        <v>1189300</v>
      </c>
      <c r="L8" s="23">
        <f>SUM(L4:L7)</f>
        <v>1710716</v>
      </c>
      <c r="M8" s="7">
        <f t="shared" si="1"/>
        <v>521416</v>
      </c>
      <c r="N8" s="6">
        <f t="shared" si="2"/>
        <v>0.30479401607280227</v>
      </c>
      <c r="O8" s="6">
        <f t="shared" si="3"/>
        <v>0.69520598392719779</v>
      </c>
      <c r="P8" s="34">
        <v>1130</v>
      </c>
      <c r="Q8" s="35"/>
      <c r="R8" s="35"/>
    </row>
    <row r="10" spans="1:18" x14ac:dyDescent="0.45">
      <c r="K10" s="35"/>
      <c r="L10" s="35"/>
    </row>
    <row r="12" spans="1:18" ht="15.75" x14ac:dyDescent="0.45">
      <c r="A12" s="57" t="s">
        <v>19</v>
      </c>
      <c r="B12" s="51"/>
      <c r="C12" s="53"/>
      <c r="D12" s="51"/>
      <c r="E12" s="51"/>
      <c r="F12" s="51"/>
      <c r="G12" s="51"/>
      <c r="H12" s="51"/>
      <c r="I12" s="51"/>
      <c r="J12" s="51"/>
      <c r="K12" s="55"/>
      <c r="L12" s="55"/>
      <c r="M12" s="55"/>
      <c r="N12" s="51"/>
      <c r="O12" s="51"/>
      <c r="P12" s="55"/>
    </row>
    <row r="13" spans="1:18" ht="42.75" x14ac:dyDescent="0.45">
      <c r="A13" s="61" t="s">
        <v>20</v>
      </c>
      <c r="B13" s="59" t="s">
        <v>2</v>
      </c>
      <c r="C13" s="59" t="s">
        <v>3</v>
      </c>
      <c r="D13" s="59" t="s">
        <v>4</v>
      </c>
      <c r="E13" s="59" t="s">
        <v>5</v>
      </c>
      <c r="F13" s="59" t="s">
        <v>6</v>
      </c>
      <c r="G13" s="60" t="s">
        <v>7</v>
      </c>
      <c r="H13" s="60" t="s">
        <v>21</v>
      </c>
      <c r="I13" s="59" t="s">
        <v>8</v>
      </c>
      <c r="J13" s="59" t="s">
        <v>22</v>
      </c>
      <c r="K13" s="59" t="s">
        <v>9</v>
      </c>
      <c r="L13" s="59" t="s">
        <v>23</v>
      </c>
      <c r="M13" s="59" t="s">
        <v>10</v>
      </c>
      <c r="N13" s="59" t="s">
        <v>24</v>
      </c>
      <c r="O13" s="59" t="s">
        <v>11</v>
      </c>
      <c r="P13" s="62"/>
    </row>
    <row r="14" spans="1:18" x14ac:dyDescent="0.45">
      <c r="A14" s="56">
        <v>44914</v>
      </c>
      <c r="B14" s="52">
        <v>24</v>
      </c>
      <c r="C14" s="52">
        <v>288</v>
      </c>
      <c r="D14" s="52">
        <v>1456</v>
      </c>
      <c r="E14" s="52">
        <v>765</v>
      </c>
      <c r="F14" s="52">
        <v>7657</v>
      </c>
      <c r="G14" s="52">
        <v>18</v>
      </c>
      <c r="H14" s="52">
        <v>104</v>
      </c>
      <c r="I14" s="52">
        <v>2</v>
      </c>
      <c r="J14" s="52">
        <v>1</v>
      </c>
      <c r="K14" s="52">
        <v>38399</v>
      </c>
      <c r="L14" s="52">
        <v>1</v>
      </c>
      <c r="M14" s="52">
        <v>179</v>
      </c>
      <c r="N14" s="52">
        <v>2197</v>
      </c>
      <c r="O14" s="52">
        <v>51091</v>
      </c>
      <c r="P14" s="48"/>
    </row>
    <row r="15" spans="1:18" x14ac:dyDescent="0.45">
      <c r="A15" s="56">
        <v>44922</v>
      </c>
      <c r="B15" s="52">
        <v>24</v>
      </c>
      <c r="C15" s="52">
        <v>286</v>
      </c>
      <c r="D15" s="52">
        <v>1504</v>
      </c>
      <c r="E15" s="52">
        <v>772</v>
      </c>
      <c r="F15" s="52">
        <v>7874</v>
      </c>
      <c r="G15" s="52">
        <v>18</v>
      </c>
      <c r="H15" s="52">
        <v>104</v>
      </c>
      <c r="I15" s="52">
        <v>2</v>
      </c>
      <c r="J15" s="52">
        <v>1</v>
      </c>
      <c r="K15" s="52">
        <v>38324</v>
      </c>
      <c r="L15" s="52">
        <v>1</v>
      </c>
      <c r="M15" s="52">
        <v>181</v>
      </c>
      <c r="N15" s="52">
        <v>2242</v>
      </c>
      <c r="O15" s="52">
        <v>51333</v>
      </c>
      <c r="P15" s="48"/>
    </row>
    <row r="16" spans="1:18" x14ac:dyDescent="0.45">
      <c r="A16" s="56">
        <v>44928</v>
      </c>
      <c r="B16" s="52">
        <v>23</v>
      </c>
      <c r="C16" s="52">
        <v>308</v>
      </c>
      <c r="D16" s="52">
        <v>1616</v>
      </c>
      <c r="E16" s="52">
        <v>802</v>
      </c>
      <c r="F16" s="52">
        <v>8527</v>
      </c>
      <c r="G16" s="52">
        <v>18</v>
      </c>
      <c r="H16" s="52">
        <v>104</v>
      </c>
      <c r="I16" s="52">
        <v>2</v>
      </c>
      <c r="J16" s="52">
        <v>1</v>
      </c>
      <c r="K16" s="52">
        <v>38176</v>
      </c>
      <c r="L16" s="52">
        <v>1</v>
      </c>
      <c r="M16" s="52">
        <v>179</v>
      </c>
      <c r="N16" s="52">
        <v>2264</v>
      </c>
      <c r="O16" s="52">
        <v>52021</v>
      </c>
      <c r="P16" s="48"/>
    </row>
    <row r="17" spans="1:16" x14ac:dyDescent="0.45">
      <c r="A17" s="56">
        <v>44935</v>
      </c>
      <c r="B17" s="52">
        <v>23</v>
      </c>
      <c r="C17" s="52">
        <v>311</v>
      </c>
      <c r="D17" s="52">
        <v>1750</v>
      </c>
      <c r="E17" s="52">
        <v>815</v>
      </c>
      <c r="F17" s="52">
        <v>8676</v>
      </c>
      <c r="G17" s="52">
        <v>18</v>
      </c>
      <c r="H17" s="52">
        <v>104</v>
      </c>
      <c r="I17" s="52">
        <v>2</v>
      </c>
      <c r="J17" s="52">
        <v>1</v>
      </c>
      <c r="K17" s="52">
        <v>38126</v>
      </c>
      <c r="L17" s="52">
        <v>1</v>
      </c>
      <c r="M17" s="52">
        <v>179</v>
      </c>
      <c r="N17" s="52">
        <v>2322</v>
      </c>
      <c r="O17" s="52">
        <v>52328</v>
      </c>
      <c r="P17" s="48"/>
    </row>
    <row r="18" spans="1:16" x14ac:dyDescent="0.45">
      <c r="A18" s="52" t="s">
        <v>25</v>
      </c>
      <c r="B18" s="52">
        <v>0</v>
      </c>
      <c r="C18" s="52">
        <v>3</v>
      </c>
      <c r="D18" s="52">
        <v>134</v>
      </c>
      <c r="E18" s="52">
        <v>13</v>
      </c>
      <c r="F18" s="52">
        <v>149</v>
      </c>
      <c r="G18" s="52">
        <v>0</v>
      </c>
      <c r="H18" s="52">
        <v>0</v>
      </c>
      <c r="I18" s="52">
        <v>0</v>
      </c>
      <c r="J18" s="52">
        <v>0</v>
      </c>
      <c r="K18" s="52">
        <v>-50</v>
      </c>
      <c r="L18" s="52">
        <v>0</v>
      </c>
      <c r="M18" s="52">
        <v>0</v>
      </c>
      <c r="N18" s="52">
        <v>58</v>
      </c>
      <c r="O18" s="52">
        <v>307</v>
      </c>
      <c r="P18" s="48"/>
    </row>
    <row r="19" spans="1:16" x14ac:dyDescent="0.45">
      <c r="A19" s="5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x14ac:dyDescent="0.4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1"/>
      <c r="M20" s="51"/>
      <c r="N20" s="51"/>
      <c r="O20" s="51"/>
      <c r="P20" s="48"/>
    </row>
    <row r="21" spans="1:16" ht="15.75" x14ac:dyDescent="0.45">
      <c r="A21" s="43" t="s">
        <v>45</v>
      </c>
      <c r="B21" s="43"/>
      <c r="C21" s="43"/>
      <c r="D21" s="43"/>
      <c r="E21" s="43"/>
      <c r="F21" s="43"/>
      <c r="G21" s="43"/>
      <c r="H21" s="43"/>
      <c r="I21" s="43"/>
      <c r="J21" s="51"/>
      <c r="K21" s="51"/>
      <c r="L21" s="51"/>
      <c r="M21" s="51"/>
      <c r="N21" s="51"/>
      <c r="O21" s="51"/>
      <c r="P21" s="48"/>
    </row>
    <row r="22" spans="1:16" ht="15.75" x14ac:dyDescent="0.45">
      <c r="A22" s="58" t="s">
        <v>46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48"/>
    </row>
    <row r="23" spans="1:16" ht="15.75" x14ac:dyDescent="0.45">
      <c r="A23" s="58" t="s">
        <v>26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48"/>
    </row>
    <row r="24" spans="1:16" ht="15.75" x14ac:dyDescent="0.45">
      <c r="A24" s="58" t="s">
        <v>27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48"/>
    </row>
    <row r="25" spans="1:16" ht="15.75" x14ac:dyDescent="0.45">
      <c r="A25" s="58" t="s">
        <v>28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48"/>
    </row>
  </sheetData>
  <mergeCells count="3">
    <mergeCell ref="D1:P1"/>
    <mergeCell ref="A1:C1"/>
    <mergeCell ref="A21:I21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tabSelected="1" zoomScale="85" zoomScaleNormal="85" workbookViewId="0">
      <selection activeCell="J32" sqref="J32"/>
    </sheetView>
  </sheetViews>
  <sheetFormatPr defaultRowHeight="14.25" x14ac:dyDescent="0.45"/>
  <cols>
    <col min="1" max="1" width="23.1328125" customWidth="1"/>
    <col min="2" max="2" width="13.1328125" customWidth="1"/>
    <col min="3" max="4" width="15.1328125" customWidth="1"/>
    <col min="5" max="5" width="9.86328125" customWidth="1"/>
    <col min="6" max="6" width="10.59765625" customWidth="1"/>
    <col min="7" max="7" width="9.3984375" customWidth="1"/>
    <col min="8" max="8" width="12.3984375" customWidth="1"/>
    <col min="9" max="9" width="14.86328125" customWidth="1"/>
    <col min="10" max="10" width="15.1328125" customWidth="1"/>
    <col min="11" max="11" width="16" customWidth="1"/>
    <col min="12" max="12" width="14.3984375" customWidth="1"/>
    <col min="13" max="13" width="20.1328125" customWidth="1"/>
    <col min="14" max="14" width="30.1328125" bestFit="1" customWidth="1"/>
    <col min="15" max="15" width="14.3984375" bestFit="1" customWidth="1"/>
  </cols>
  <sheetData>
    <row r="1" spans="1:12" x14ac:dyDescent="0.45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45">
      <c r="A2" s="1"/>
      <c r="B2" s="45"/>
      <c r="C2" s="46"/>
      <c r="D2" s="46"/>
      <c r="E2" s="46"/>
      <c r="F2" s="46"/>
      <c r="G2" s="46"/>
      <c r="H2" s="46"/>
      <c r="I2" s="47"/>
    </row>
    <row r="3" spans="1:12" s="3" customFormat="1" ht="70.5" customHeight="1" x14ac:dyDescent="0.4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29</v>
      </c>
      <c r="J3" s="4" t="s">
        <v>30</v>
      </c>
      <c r="K3" s="4" t="s">
        <v>31</v>
      </c>
      <c r="L3" s="4" t="s">
        <v>14</v>
      </c>
    </row>
    <row r="4" spans="1:12" x14ac:dyDescent="0.45">
      <c r="A4" s="27" t="s">
        <v>32</v>
      </c>
      <c r="B4" s="28">
        <f>'ESO informacija 01.09'!B4</f>
        <v>120</v>
      </c>
      <c r="C4" s="28">
        <f>'ESO informacija 01.09'!C4</f>
        <v>365</v>
      </c>
      <c r="D4" s="28">
        <f>'ESO informacija 01.09'!D4</f>
        <v>19293</v>
      </c>
      <c r="E4" s="28">
        <f>'ESO informacija 01.09'!E4</f>
        <v>16177</v>
      </c>
      <c r="F4" s="28">
        <f>'ESO informacija 01.09'!F4</f>
        <v>59379</v>
      </c>
      <c r="G4" s="28">
        <f>'ESO informacija 01.09'!H4</f>
        <v>9</v>
      </c>
      <c r="H4" s="28">
        <f>'ESO informacija 01.09'!G4</f>
        <v>1</v>
      </c>
      <c r="I4" s="29">
        <f>'ESO informacija 01.09'!K4</f>
        <v>95399</v>
      </c>
      <c r="J4" s="9">
        <f>'ESO informacija 01.09'!L4</f>
        <v>97699</v>
      </c>
      <c r="K4" s="9">
        <f>J4-I4</f>
        <v>2300</v>
      </c>
      <c r="L4" s="10">
        <f>K4/J4</f>
        <v>2.354169438786477E-2</v>
      </c>
    </row>
    <row r="5" spans="1:12" x14ac:dyDescent="0.45">
      <c r="A5" s="27" t="s">
        <v>33</v>
      </c>
      <c r="B5" s="28">
        <f>'ESO informacija 01.09'!B5</f>
        <v>702</v>
      </c>
      <c r="C5" s="28">
        <f>'ESO informacija 01.09'!C5</f>
        <v>3942</v>
      </c>
      <c r="D5" s="28">
        <f>'ESO informacija 01.09'!D5</f>
        <v>76608</v>
      </c>
      <c r="E5" s="28">
        <f>'ESO informacija 01.09'!E5</f>
        <v>74021</v>
      </c>
      <c r="F5" s="28">
        <f>'ESO informacija 01.09'!F5</f>
        <v>537079</v>
      </c>
      <c r="G5" s="28">
        <f>'ESO informacija 01.09'!H5</f>
        <v>49</v>
      </c>
      <c r="H5" s="28">
        <f>'ESO informacija 01.09'!G5</f>
        <v>0</v>
      </c>
      <c r="I5" s="29">
        <f>'ESO informacija 01.09'!K5</f>
        <v>693039</v>
      </c>
      <c r="J5" s="9">
        <f>'ESO informacija 01.09'!L5</f>
        <v>738857</v>
      </c>
      <c r="K5" s="9">
        <f t="shared" ref="K5:K8" si="0">J5-I5</f>
        <v>45818</v>
      </c>
      <c r="L5" s="10">
        <f t="shared" ref="L5:L7" si="1">K5/J5</f>
        <v>6.201199961562251E-2</v>
      </c>
    </row>
    <row r="6" spans="1:12" x14ac:dyDescent="0.45">
      <c r="A6" s="27" t="s">
        <v>34</v>
      </c>
      <c r="B6" s="28">
        <f>'ESO informacija 01.09'!B6</f>
        <v>218</v>
      </c>
      <c r="C6" s="28">
        <f>'ESO informacija 01.09'!C6</f>
        <v>1188</v>
      </c>
      <c r="D6" s="28">
        <f>'ESO informacija 01.09'!D6</f>
        <v>30506</v>
      </c>
      <c r="E6" s="28">
        <f>'ESO informacija 01.09'!E6</f>
        <v>34960</v>
      </c>
      <c r="F6" s="28">
        <f>'ESO informacija 01.09'!F6</f>
        <v>333299</v>
      </c>
      <c r="G6" s="28">
        <f>'ESO informacija 01.09'!H6</f>
        <v>18</v>
      </c>
      <c r="H6" s="28">
        <f>'ESO informacija 01.09'!G6</f>
        <v>25</v>
      </c>
      <c r="I6" s="29">
        <f>'ESO informacija 01.09'!K6</f>
        <v>400608</v>
      </c>
      <c r="J6" s="9">
        <f>'ESO informacija 01.09'!L6</f>
        <v>873254</v>
      </c>
      <c r="K6" s="9">
        <f t="shared" si="0"/>
        <v>472646</v>
      </c>
      <c r="L6" s="10">
        <f t="shared" si="1"/>
        <v>0.54124687662467053</v>
      </c>
    </row>
    <row r="7" spans="1:12" x14ac:dyDescent="0.45">
      <c r="A7" s="30" t="s">
        <v>35</v>
      </c>
      <c r="B7" s="28">
        <f>'ESO informacija 01.09'!B7</f>
        <v>1</v>
      </c>
      <c r="C7" s="28">
        <f>'ESO informacija 01.09'!C7</f>
        <v>1</v>
      </c>
      <c r="D7" s="28">
        <f>'ESO informacija 01.09'!D7</f>
        <v>90</v>
      </c>
      <c r="E7" s="28">
        <f>'ESO informacija 01.09'!E7</f>
        <v>80</v>
      </c>
      <c r="F7" s="28">
        <f>'ESO informacija 01.09'!F7</f>
        <v>39</v>
      </c>
      <c r="G7" s="28">
        <f>'ESO informacija 01.09'!H7</f>
        <v>0</v>
      </c>
      <c r="H7" s="28">
        <f>'ESO informacija 01.09'!G7</f>
        <v>0</v>
      </c>
      <c r="I7" s="29">
        <f>'ESO informacija 01.09'!K7</f>
        <v>254</v>
      </c>
      <c r="J7" s="9">
        <f>'ESO informacija 01.09'!L7</f>
        <v>906</v>
      </c>
      <c r="K7" s="9">
        <f t="shared" si="0"/>
        <v>652</v>
      </c>
      <c r="L7" s="10">
        <f t="shared" si="1"/>
        <v>0.7196467991169978</v>
      </c>
    </row>
    <row r="8" spans="1:12" x14ac:dyDescent="0.45">
      <c r="A8" s="27" t="s">
        <v>36</v>
      </c>
      <c r="B8" s="29">
        <f>SUM(B4:B7)</f>
        <v>1041</v>
      </c>
      <c r="C8" s="29">
        <f t="shared" ref="C8:I8" si="2">SUM(C4:C7)</f>
        <v>5496</v>
      </c>
      <c r="D8" s="29">
        <f t="shared" si="2"/>
        <v>126497</v>
      </c>
      <c r="E8" s="29">
        <f t="shared" si="2"/>
        <v>125238</v>
      </c>
      <c r="F8" s="29">
        <f t="shared" si="2"/>
        <v>929796</v>
      </c>
      <c r="G8" s="29">
        <f t="shared" si="2"/>
        <v>76</v>
      </c>
      <c r="H8" s="29">
        <f t="shared" si="2"/>
        <v>26</v>
      </c>
      <c r="I8" s="29">
        <f t="shared" si="2"/>
        <v>1189300</v>
      </c>
      <c r="J8" s="11">
        <f>'ESO informacija 01.09'!L8</f>
        <v>1710716</v>
      </c>
      <c r="K8" s="12">
        <f t="shared" si="0"/>
        <v>521416</v>
      </c>
      <c r="L8" s="13"/>
    </row>
    <row r="9" spans="1:12" ht="28.5" x14ac:dyDescent="0.45">
      <c r="A9" s="2" t="s">
        <v>37</v>
      </c>
      <c r="B9" s="14">
        <f t="shared" ref="B9:H9" si="3">B4/$I$4</f>
        <v>1.2578748204907808E-3</v>
      </c>
      <c r="C9" s="14">
        <f t="shared" si="3"/>
        <v>3.826035912326125E-3</v>
      </c>
      <c r="D9" s="14">
        <f t="shared" si="3"/>
        <v>0.20223482426440528</v>
      </c>
      <c r="E9" s="14">
        <f t="shared" si="3"/>
        <v>0.169572008092328</v>
      </c>
      <c r="F9" s="14">
        <f t="shared" si="3"/>
        <v>0.62242790804935066</v>
      </c>
      <c r="G9" s="15">
        <f t="shared" si="3"/>
        <v>9.434061153680856E-5</v>
      </c>
      <c r="H9" s="14">
        <f t="shared" si="3"/>
        <v>1.0482290170756506E-5</v>
      </c>
      <c r="I9" s="16"/>
      <c r="J9" s="17">
        <f>I4/J4</f>
        <v>0.9764583056121352</v>
      </c>
      <c r="K9" s="17">
        <f>K4/J4</f>
        <v>2.354169438786477E-2</v>
      </c>
      <c r="L9" s="13"/>
    </row>
    <row r="10" spans="1:12" ht="28.5" x14ac:dyDescent="0.45">
      <c r="A10" s="2" t="s">
        <v>38</v>
      </c>
      <c r="B10" s="14">
        <f t="shared" ref="B10:H10" si="4">B5/$I$5</f>
        <v>1.012930008267933E-3</v>
      </c>
      <c r="C10" s="14">
        <f t="shared" si="4"/>
        <v>5.6879915848891622E-3</v>
      </c>
      <c r="D10" s="14">
        <f t="shared" si="4"/>
        <v>0.11053923372277751</v>
      </c>
      <c r="E10" s="14">
        <f t="shared" si="4"/>
        <v>0.10680639906267901</v>
      </c>
      <c r="F10" s="14">
        <f t="shared" si="4"/>
        <v>0.77496215941671387</v>
      </c>
      <c r="G10" s="15">
        <f t="shared" si="4"/>
        <v>7.0703091745197597E-5</v>
      </c>
      <c r="H10" s="14">
        <f t="shared" si="4"/>
        <v>0</v>
      </c>
      <c r="I10" s="16"/>
      <c r="J10" s="17">
        <f>I5/J5</f>
        <v>0.93798800038437746</v>
      </c>
      <c r="K10" s="17">
        <f>K5/J5</f>
        <v>6.201199961562251E-2</v>
      </c>
      <c r="L10" s="13"/>
    </row>
    <row r="11" spans="1:12" ht="28.5" x14ac:dyDescent="0.45">
      <c r="A11" s="2" t="s">
        <v>39</v>
      </c>
      <c r="B11" s="14">
        <f t="shared" ref="B11:H11" si="5">B6/$I$6</f>
        <v>5.441728572569694E-4</v>
      </c>
      <c r="C11" s="14">
        <f t="shared" si="5"/>
        <v>2.96549245147376E-3</v>
      </c>
      <c r="D11" s="14">
        <f t="shared" si="5"/>
        <v>7.6149253135234449E-2</v>
      </c>
      <c r="E11" s="14">
        <f t="shared" si="5"/>
        <v>8.7267353622493812E-2</v>
      </c>
      <c r="F11" s="14">
        <f t="shared" si="5"/>
        <v>0.83198288601325987</v>
      </c>
      <c r="G11" s="18">
        <f t="shared" si="5"/>
        <v>4.4931703810208485E-5</v>
      </c>
      <c r="H11" s="14">
        <f t="shared" si="5"/>
        <v>6.2405144180845116E-5</v>
      </c>
      <c r="I11" s="16"/>
      <c r="J11" s="17">
        <f>I6/J6</f>
        <v>0.45875312337532953</v>
      </c>
      <c r="K11" s="17">
        <f>K6/J6</f>
        <v>0.54124687662467053</v>
      </c>
      <c r="L11" s="13"/>
    </row>
    <row r="12" spans="1:12" ht="28.5" x14ac:dyDescent="0.45">
      <c r="A12" s="2" t="s">
        <v>40</v>
      </c>
      <c r="B12" s="14">
        <f t="shared" ref="B12:H12" si="6">B7/$I$7</f>
        <v>3.937007874015748E-3</v>
      </c>
      <c r="C12" s="14">
        <f t="shared" si="6"/>
        <v>3.937007874015748E-3</v>
      </c>
      <c r="D12" s="14">
        <f t="shared" si="6"/>
        <v>0.3543307086614173</v>
      </c>
      <c r="E12" s="14">
        <f t="shared" si="6"/>
        <v>0.31496062992125984</v>
      </c>
      <c r="F12" s="14">
        <f t="shared" si="6"/>
        <v>0.15354330708661418</v>
      </c>
      <c r="G12" s="14">
        <f t="shared" si="6"/>
        <v>0</v>
      </c>
      <c r="H12" s="14">
        <f t="shared" si="6"/>
        <v>0</v>
      </c>
      <c r="I12" s="16"/>
      <c r="J12" s="17">
        <f>I7/J7</f>
        <v>0.2803532008830022</v>
      </c>
      <c r="K12" s="17">
        <f>K7/J7</f>
        <v>0.7196467991169978</v>
      </c>
      <c r="L12" s="13"/>
    </row>
    <row r="13" spans="1:12" ht="28.5" x14ac:dyDescent="0.45">
      <c r="A13" s="2" t="s">
        <v>41</v>
      </c>
      <c r="B13" s="14">
        <f t="shared" ref="B13:H13" si="7">B8/$I$8</f>
        <v>8.7530480114352981E-4</v>
      </c>
      <c r="C13" s="14">
        <f t="shared" si="7"/>
        <v>4.6212057512822671E-3</v>
      </c>
      <c r="D13" s="14">
        <f t="shared" si="7"/>
        <v>0.10636256621542084</v>
      </c>
      <c r="E13" s="14">
        <f t="shared" si="7"/>
        <v>0.10530396031278903</v>
      </c>
      <c r="F13" s="14">
        <f t="shared" si="7"/>
        <v>0.78180105944673339</v>
      </c>
      <c r="G13" s="18">
        <f t="shared" si="7"/>
        <v>6.3903136298663085E-5</v>
      </c>
      <c r="H13" s="14">
        <f t="shared" si="7"/>
        <v>2.1861599260068949E-5</v>
      </c>
      <c r="I13" s="16"/>
      <c r="J13" s="17">
        <f>I8/J8</f>
        <v>0.69520598392719768</v>
      </c>
      <c r="K13" s="17">
        <f>K8/J8</f>
        <v>0.30479401607280227</v>
      </c>
      <c r="L13" s="13"/>
    </row>
    <row r="14" spans="1:12" x14ac:dyDescent="0.45">
      <c r="A14" s="5" t="s">
        <v>42</v>
      </c>
    </row>
    <row r="15" spans="1:12" x14ac:dyDescent="0.45">
      <c r="I15" s="19"/>
    </row>
    <row r="16" spans="1:12" x14ac:dyDescent="0.45">
      <c r="I16" s="19"/>
    </row>
    <row r="17" spans="9:9" x14ac:dyDescent="0.45">
      <c r="I17" s="19"/>
    </row>
    <row r="18" spans="9:9" x14ac:dyDescent="0.45">
      <c r="I18" s="19"/>
    </row>
    <row r="19" spans="9:9" x14ac:dyDescent="0.4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B9" sqref="B9"/>
    </sheetView>
  </sheetViews>
  <sheetFormatPr defaultRowHeight="14.25" x14ac:dyDescent="0.45"/>
  <cols>
    <col min="1" max="1" width="23" bestFit="1" customWidth="1"/>
    <col min="2" max="2" width="13.86328125" customWidth="1"/>
    <col min="3" max="3" width="18.59765625" bestFit="1" customWidth="1"/>
    <col min="4" max="4" width="14.73046875" bestFit="1" customWidth="1"/>
    <col min="5" max="5" width="16" bestFit="1" customWidth="1"/>
    <col min="6" max="6" width="14.1328125" customWidth="1"/>
    <col min="7" max="7" width="13.8632812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86328125" customWidth="1"/>
    <col min="15" max="15" width="20.1328125" customWidth="1"/>
    <col min="16" max="16" width="14.3984375" bestFit="1" customWidth="1"/>
  </cols>
  <sheetData>
    <row r="1" spans="1:15" x14ac:dyDescent="0.45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4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01.09'!G3</f>
        <v>Imlitex</v>
      </c>
      <c r="H3" s="24" t="s">
        <v>8</v>
      </c>
      <c r="I3" s="24" t="s">
        <v>43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45">
      <c r="A4" s="1">
        <v>1</v>
      </c>
      <c r="B4" s="20">
        <f>'ESO informacija 01.09'!B4</f>
        <v>120</v>
      </c>
      <c r="C4" s="20">
        <f>'ESO informacija 01.09'!C4</f>
        <v>365</v>
      </c>
      <c r="D4" s="20">
        <f>'ESO informacija 01.09'!D4</f>
        <v>19293</v>
      </c>
      <c r="E4" s="20">
        <f>'ESO informacija 01.09'!E4</f>
        <v>16177</v>
      </c>
      <c r="F4" s="20">
        <f>'ESO informacija 01.09'!F4</f>
        <v>59379</v>
      </c>
      <c r="G4" s="20">
        <f>'ESO informacija 01.09'!G4</f>
        <v>1</v>
      </c>
      <c r="H4" s="20">
        <f>'ESO informacija 01.09'!H4</f>
        <v>9</v>
      </c>
      <c r="I4" s="23">
        <f>'ESO informacija 01.09'!P4</f>
        <v>55</v>
      </c>
      <c r="J4" s="20">
        <f>'ESO informacija 01.09'!J4</f>
        <v>0</v>
      </c>
      <c r="K4" s="20">
        <f>'ESO informacija 01.09'!K4</f>
        <v>95399</v>
      </c>
      <c r="L4" s="7">
        <f>'ESO informacija 01.09'!L4</f>
        <v>97699</v>
      </c>
      <c r="M4" s="7">
        <f>L4-K4</f>
        <v>2300</v>
      </c>
      <c r="N4" s="6">
        <f>M4/L4</f>
        <v>2.354169438786477E-2</v>
      </c>
      <c r="O4" s="6">
        <f>1-N4</f>
        <v>0.9764583056121352</v>
      </c>
    </row>
    <row r="5" spans="1:15" x14ac:dyDescent="0.45">
      <c r="A5" s="1">
        <v>2</v>
      </c>
      <c r="B5" s="20">
        <f>'ESO informacija 01.09'!B5</f>
        <v>702</v>
      </c>
      <c r="C5" s="20">
        <f>'ESO informacija 01.09'!C5</f>
        <v>3942</v>
      </c>
      <c r="D5" s="20">
        <f>'ESO informacija 01.09'!D5</f>
        <v>76608</v>
      </c>
      <c r="E5" s="20">
        <f>'ESO informacija 01.09'!E5</f>
        <v>74021</v>
      </c>
      <c r="F5" s="20">
        <f>'ESO informacija 01.09'!F5</f>
        <v>537079</v>
      </c>
      <c r="G5" s="20">
        <f>'ESO informacija 01.09'!G5</f>
        <v>0</v>
      </c>
      <c r="H5" s="20">
        <f>'ESO informacija 01.09'!H5</f>
        <v>49</v>
      </c>
      <c r="I5" s="23">
        <f>'ESO informacija 01.09'!P5</f>
        <v>638</v>
      </c>
      <c r="J5" s="20">
        <f>'ESO informacija 01.09'!J5</f>
        <v>0</v>
      </c>
      <c r="K5" s="20">
        <f>'ESO informacija 01.09'!K5</f>
        <v>693039</v>
      </c>
      <c r="L5" s="7">
        <f>'ESO informacija 01.09'!L5</f>
        <v>738857</v>
      </c>
      <c r="M5" s="7">
        <f t="shared" ref="M5:M8" si="0">L5-K5</f>
        <v>45818</v>
      </c>
      <c r="N5" s="6">
        <f t="shared" ref="N5:N8" si="1">M5/L5</f>
        <v>6.201199961562251E-2</v>
      </c>
      <c r="O5" s="6">
        <f t="shared" ref="O5:O8" si="2">1-N5</f>
        <v>0.93798800038437746</v>
      </c>
    </row>
    <row r="6" spans="1:15" x14ac:dyDescent="0.45">
      <c r="A6" s="1">
        <v>3</v>
      </c>
      <c r="B6" s="20">
        <f>'ESO informacija 01.09'!B6</f>
        <v>218</v>
      </c>
      <c r="C6" s="20">
        <f>'ESO informacija 01.09'!C6</f>
        <v>1188</v>
      </c>
      <c r="D6" s="20">
        <f>'ESO informacija 01.09'!D6</f>
        <v>30506</v>
      </c>
      <c r="E6" s="20">
        <f>'ESO informacija 01.09'!E6</f>
        <v>34960</v>
      </c>
      <c r="F6" s="20">
        <f>'ESO informacija 01.09'!F6</f>
        <v>333299</v>
      </c>
      <c r="G6" s="20">
        <f>'ESO informacija 01.09'!G6</f>
        <v>25</v>
      </c>
      <c r="H6" s="20">
        <f>'ESO informacija 01.09'!H6</f>
        <v>18</v>
      </c>
      <c r="I6" s="23">
        <f>'ESO informacija 01.09'!P6</f>
        <v>394</v>
      </c>
      <c r="J6" s="20">
        <f>'ESO informacija 01.09'!J6</f>
        <v>0</v>
      </c>
      <c r="K6" s="20">
        <f>'ESO informacija 01.09'!K6</f>
        <v>400608</v>
      </c>
      <c r="L6" s="7">
        <f>'ESO informacija 01.09'!L6</f>
        <v>873254</v>
      </c>
      <c r="M6" s="7">
        <f t="shared" si="0"/>
        <v>472646</v>
      </c>
      <c r="N6" s="6">
        <f t="shared" si="1"/>
        <v>0.54124687662467053</v>
      </c>
      <c r="O6" s="6">
        <f t="shared" si="2"/>
        <v>0.45875312337532947</v>
      </c>
    </row>
    <row r="7" spans="1:15" x14ac:dyDescent="0.45">
      <c r="A7" s="1" t="s">
        <v>17</v>
      </c>
      <c r="B7" s="20">
        <f>'ESO informacija 01.09'!B7</f>
        <v>1</v>
      </c>
      <c r="C7" s="20">
        <f>'ESO informacija 01.09'!C7</f>
        <v>1</v>
      </c>
      <c r="D7" s="20">
        <f>'ESO informacija 01.09'!D7</f>
        <v>90</v>
      </c>
      <c r="E7" s="20">
        <f>'ESO informacija 01.09'!E7</f>
        <v>80</v>
      </c>
      <c r="F7" s="20">
        <f>'ESO informacija 01.09'!F7</f>
        <v>39</v>
      </c>
      <c r="G7" s="20">
        <f>'ESO informacija 01.09'!G7</f>
        <v>0</v>
      </c>
      <c r="H7" s="20">
        <f>'ESO informacija 01.09'!H7</f>
        <v>0</v>
      </c>
      <c r="I7" s="23">
        <f>'ESO informacija 01.09'!P7</f>
        <v>43</v>
      </c>
      <c r="J7" s="20">
        <f>'ESO informacija 01.09'!J7</f>
        <v>0</v>
      </c>
      <c r="K7" s="20">
        <f>'ESO informacija 01.09'!K7</f>
        <v>254</v>
      </c>
      <c r="L7" s="7">
        <f>'ESO informacija 01.09'!L7</f>
        <v>906</v>
      </c>
      <c r="M7" s="7">
        <f t="shared" si="0"/>
        <v>652</v>
      </c>
      <c r="N7" s="6">
        <f t="shared" si="1"/>
        <v>0.7196467991169978</v>
      </c>
      <c r="O7" s="6">
        <f t="shared" si="2"/>
        <v>0.2803532008830022</v>
      </c>
    </row>
    <row r="8" spans="1:15" x14ac:dyDescent="0.45">
      <c r="A8" s="1" t="s">
        <v>18</v>
      </c>
      <c r="B8" s="23">
        <f>SUM(B4:B7)</f>
        <v>1041</v>
      </c>
      <c r="C8" s="23">
        <f t="shared" ref="C8:J8" si="3">SUM(C4:C7)</f>
        <v>5496</v>
      </c>
      <c r="D8" s="23">
        <f t="shared" si="3"/>
        <v>126497</v>
      </c>
      <c r="E8" s="23">
        <f t="shared" si="3"/>
        <v>125238</v>
      </c>
      <c r="F8" s="23">
        <f t="shared" si="3"/>
        <v>929796</v>
      </c>
      <c r="G8" s="23">
        <f t="shared" si="3"/>
        <v>26</v>
      </c>
      <c r="H8" s="23">
        <f t="shared" si="3"/>
        <v>76</v>
      </c>
      <c r="I8" s="23">
        <f t="shared" si="3"/>
        <v>1130</v>
      </c>
      <c r="J8" s="23">
        <f t="shared" si="3"/>
        <v>0</v>
      </c>
      <c r="K8" s="23">
        <f>SUM(B8:J8)</f>
        <v>1189300</v>
      </c>
      <c r="L8" s="7">
        <f>SUM(L4:L7)</f>
        <v>1710716</v>
      </c>
      <c r="M8" s="7">
        <f t="shared" si="0"/>
        <v>521416</v>
      </c>
      <c r="N8" s="6">
        <f t="shared" si="1"/>
        <v>0.30479401607280227</v>
      </c>
      <c r="O8" s="6">
        <f t="shared" si="2"/>
        <v>0.69520598392719779</v>
      </c>
    </row>
    <row r="10" spans="1:15" x14ac:dyDescent="0.45">
      <c r="A10" t="s">
        <v>44</v>
      </c>
      <c r="B10" s="33">
        <f>B8-'ESO informacija 01.09'!B8</f>
        <v>0</v>
      </c>
      <c r="C10" s="33">
        <f>C8-'ESO informacija 01.09'!C8</f>
        <v>0</v>
      </c>
      <c r="D10" s="33">
        <f>D8-'ESO informacija 01.09'!D8</f>
        <v>0</v>
      </c>
      <c r="E10" s="33">
        <f>E8-'ESO informacija 01.09'!E8</f>
        <v>0</v>
      </c>
      <c r="F10" s="33">
        <f>F8-'ESO informacija 01.09'!F8</f>
        <v>0</v>
      </c>
      <c r="G10" s="33">
        <f>G8-'ESO informacija 01.09'!G8</f>
        <v>0</v>
      </c>
      <c r="H10" s="33">
        <f>H8-'ESO informacija 01.09'!H8</f>
        <v>0</v>
      </c>
      <c r="I10" s="33">
        <f>I8-'ESO informacija 01.09'!I8-'ESO informacija 01.09'!P8</f>
        <v>0</v>
      </c>
      <c r="J10" s="33">
        <f>J8-'ESO informacija 01.09'!J8</f>
        <v>0</v>
      </c>
      <c r="K10" s="33">
        <f>K8-'ESO informacija 01.09'!K8</f>
        <v>0</v>
      </c>
      <c r="L10" s="33">
        <f>L8-'ESO informacija 01.09'!L8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http://purl.org/dc/dcmitype/"/>
    <ds:schemaRef ds:uri="0cd3c6b2-0c94-4514-a258-436dcc95bfc8"/>
    <ds:schemaRef ds:uri="b4e5c526-2a0f-47d3-8da2-7a4c66b168aa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50E2E-43FB-41B7-A773-3AA503AB7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01.09</vt:lpstr>
      <vt:lpstr>1. Grafikai 01.09</vt:lpstr>
      <vt:lpstr>2. Tinklapiui 01.09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2023-01-10T11:42:23Z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