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.maciute\Desktop\DESKTOP 20230816\Failai\D\VERT_talpinimas\2023-09-11\"/>
    </mc:Choice>
  </mc:AlternateContent>
  <xr:revisionPtr revIDLastSave="0" documentId="8_{6310D2E4-4CA4-4DDE-85FE-FCCB38456197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ESO informacija 09.11" sheetId="7" r:id="rId1"/>
    <sheet name="1. Grafikai 09.11" sheetId="8" r:id="rId2"/>
    <sheet name="2. Tinklapiui 09.11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" l="1"/>
  <c r="D18" i="7"/>
  <c r="E18" i="7"/>
  <c r="F18" i="7"/>
  <c r="G18" i="7"/>
  <c r="H18" i="7"/>
  <c r="I18" i="7"/>
  <c r="J18" i="7"/>
  <c r="K18" i="7"/>
  <c r="L18" i="7"/>
  <c r="M18" i="7"/>
  <c r="N18" i="7"/>
  <c r="O18" i="7"/>
  <c r="B18" i="7"/>
  <c r="O17" i="7"/>
  <c r="O16" i="7"/>
  <c r="L5" i="9"/>
  <c r="K4" i="7" l="1"/>
  <c r="P8" i="7"/>
  <c r="L7" i="9" l="1"/>
  <c r="J7" i="9"/>
  <c r="I7" i="9"/>
  <c r="H7" i="9"/>
  <c r="G7" i="9"/>
  <c r="F7" i="9"/>
  <c r="E7" i="9"/>
  <c r="D7" i="9"/>
  <c r="C7" i="9"/>
  <c r="B7" i="9"/>
  <c r="L6" i="9"/>
  <c r="J6" i="9"/>
  <c r="I6" i="9"/>
  <c r="H6" i="9"/>
  <c r="G6" i="9"/>
  <c r="F6" i="9"/>
  <c r="E6" i="9"/>
  <c r="D6" i="9"/>
  <c r="C6" i="9"/>
  <c r="B6" i="9"/>
  <c r="J5" i="9"/>
  <c r="I5" i="9"/>
  <c r="H5" i="9"/>
  <c r="G5" i="9"/>
  <c r="F5" i="9"/>
  <c r="E5" i="9"/>
  <c r="D5" i="9"/>
  <c r="C5" i="9"/>
  <c r="B5" i="9"/>
  <c r="L4" i="9"/>
  <c r="J4" i="9"/>
  <c r="I4" i="9"/>
  <c r="H4" i="9"/>
  <c r="G4" i="9"/>
  <c r="F4" i="9"/>
  <c r="E4" i="9"/>
  <c r="D4" i="9"/>
  <c r="C4" i="9"/>
  <c r="B4" i="9"/>
  <c r="G3" i="9"/>
  <c r="J7" i="8"/>
  <c r="H7" i="8"/>
  <c r="G7" i="8"/>
  <c r="F7" i="8"/>
  <c r="E7" i="8"/>
  <c r="D7" i="8"/>
  <c r="C7" i="8"/>
  <c r="B7" i="8"/>
  <c r="J6" i="8"/>
  <c r="H6" i="8"/>
  <c r="G6" i="8"/>
  <c r="F6" i="8"/>
  <c r="E6" i="8"/>
  <c r="D6" i="8"/>
  <c r="C6" i="8"/>
  <c r="B6" i="8"/>
  <c r="J5" i="8"/>
  <c r="H5" i="8"/>
  <c r="G5" i="8"/>
  <c r="F5" i="8"/>
  <c r="E5" i="8"/>
  <c r="D5" i="8"/>
  <c r="C5" i="8"/>
  <c r="B5" i="8"/>
  <c r="J4" i="8"/>
  <c r="H4" i="8"/>
  <c r="G4" i="8"/>
  <c r="F4" i="8"/>
  <c r="E4" i="8"/>
  <c r="D4" i="8"/>
  <c r="C4" i="8"/>
  <c r="B4" i="8"/>
  <c r="H3" i="8"/>
  <c r="L8" i="7"/>
  <c r="J8" i="8" s="1"/>
  <c r="J8" i="7"/>
  <c r="I8" i="7"/>
  <c r="H8" i="7"/>
  <c r="G8" i="7"/>
  <c r="F8" i="7"/>
  <c r="E8" i="7"/>
  <c r="D8" i="7"/>
  <c r="C8" i="7"/>
  <c r="B8" i="7"/>
  <c r="K7" i="7"/>
  <c r="K6" i="7"/>
  <c r="M6" i="7" s="1"/>
  <c r="N6" i="7" s="1"/>
  <c r="O6" i="7" s="1"/>
  <c r="K5" i="7"/>
  <c r="I4" i="8"/>
  <c r="F8" i="8" l="1"/>
  <c r="H8" i="8"/>
  <c r="J9" i="8"/>
  <c r="B8" i="8"/>
  <c r="C8" i="8"/>
  <c r="M7" i="7"/>
  <c r="N7" i="7" s="1"/>
  <c r="O7" i="7" s="1"/>
  <c r="K5" i="9"/>
  <c r="M5" i="9" s="1"/>
  <c r="N5" i="9" s="1"/>
  <c r="O5" i="9" s="1"/>
  <c r="M5" i="7"/>
  <c r="N5" i="7" s="1"/>
  <c r="O5" i="7" s="1"/>
  <c r="K8" i="7"/>
  <c r="M8" i="7" s="1"/>
  <c r="N8" i="7" s="1"/>
  <c r="O8" i="7" s="1"/>
  <c r="G8" i="8"/>
  <c r="C9" i="8"/>
  <c r="E8" i="8"/>
  <c r="D8" i="8"/>
  <c r="G8" i="9"/>
  <c r="G10" i="9" s="1"/>
  <c r="J8" i="9"/>
  <c r="J10" i="9" s="1"/>
  <c r="B8" i="9"/>
  <c r="B10" i="9" s="1"/>
  <c r="H8" i="9"/>
  <c r="H10" i="9" s="1"/>
  <c r="F8" i="9"/>
  <c r="F10" i="9" s="1"/>
  <c r="L8" i="9"/>
  <c r="L10" i="9" s="1"/>
  <c r="I8" i="9"/>
  <c r="I10" i="9" s="1"/>
  <c r="E8" i="9"/>
  <c r="E10" i="9" s="1"/>
  <c r="D8" i="9"/>
  <c r="D10" i="9" s="1"/>
  <c r="K6" i="9"/>
  <c r="M6" i="9" s="1"/>
  <c r="N6" i="9" s="1"/>
  <c r="O6" i="9" s="1"/>
  <c r="I6" i="8"/>
  <c r="H11" i="8" s="1"/>
  <c r="I7" i="8"/>
  <c r="C12" i="8" s="1"/>
  <c r="C8" i="9"/>
  <c r="K4" i="9"/>
  <c r="M4" i="9" s="1"/>
  <c r="N4" i="9" s="1"/>
  <c r="O4" i="9" s="1"/>
  <c r="K7" i="9"/>
  <c r="M7" i="9" s="1"/>
  <c r="N7" i="9" s="1"/>
  <c r="O7" i="9" s="1"/>
  <c r="M4" i="7"/>
  <c r="N4" i="7" s="1"/>
  <c r="O4" i="7" s="1"/>
  <c r="D9" i="8"/>
  <c r="K4" i="8"/>
  <c r="E9" i="8"/>
  <c r="I5" i="8"/>
  <c r="F9" i="8"/>
  <c r="G9" i="8"/>
  <c r="H9" i="8"/>
  <c r="B9" i="8"/>
  <c r="C10" i="9" l="1"/>
  <c r="K8" i="9"/>
  <c r="M8" i="9" s="1"/>
  <c r="B12" i="8"/>
  <c r="E12" i="8"/>
  <c r="D12" i="8"/>
  <c r="J12" i="8"/>
  <c r="K7" i="8"/>
  <c r="L7" i="8" s="1"/>
  <c r="D11" i="8"/>
  <c r="B11" i="8"/>
  <c r="G11" i="8"/>
  <c r="J11" i="8"/>
  <c r="I8" i="8"/>
  <c r="F11" i="8"/>
  <c r="K6" i="8"/>
  <c r="L6" i="8" s="1"/>
  <c r="E11" i="8"/>
  <c r="C11" i="8"/>
  <c r="F12" i="8"/>
  <c r="G12" i="8"/>
  <c r="H12" i="8"/>
  <c r="J10" i="8"/>
  <c r="H10" i="8"/>
  <c r="G10" i="8"/>
  <c r="K5" i="8"/>
  <c r="F10" i="8"/>
  <c r="E10" i="8"/>
  <c r="D10" i="8"/>
  <c r="C10" i="8"/>
  <c r="B10" i="8"/>
  <c r="K9" i="8"/>
  <c r="L4" i="8"/>
  <c r="C13" i="8" l="1"/>
  <c r="E13" i="8"/>
  <c r="K8" i="8"/>
  <c r="K13" i="8" s="1"/>
  <c r="K12" i="8"/>
  <c r="K10" i="9"/>
  <c r="B13" i="8"/>
  <c r="H13" i="8"/>
  <c r="J13" i="8"/>
  <c r="D13" i="8"/>
  <c r="K11" i="8"/>
  <c r="F13" i="8"/>
  <c r="G13" i="8"/>
  <c r="L5" i="8"/>
  <c r="K10" i="8"/>
  <c r="N8" i="9"/>
  <c r="O8" i="9" s="1"/>
  <c r="M10" i="9"/>
</calcChain>
</file>

<file path=xl/sharedStrings.xml><?xml version="1.0" encoding="utf-8"?>
<sst xmlns="http://schemas.openxmlformats.org/spreadsheetml/2006/main" count="84" uniqueCount="50">
  <si>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</si>
  <si>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</si>
  <si>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</si>
  <si>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</si>
  <si>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</si>
  <si>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</si>
  <si>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</si>
  <si>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</si>
  <si>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t>Kauno termofikacijos elektrinė</t>
  </si>
  <si>
    <t>Perlas energija</t>
  </si>
  <si>
    <t>Vilniaus elektra</t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</si>
  <si>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</si>
  <si>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</si>
  <si>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</si>
  <si>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</si>
  <si>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</si>
  <si>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</si>
  <si>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</si>
  <si>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</si>
  <si>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r>
      <t>Grįžo į visuomeninį tiekimą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</si>
  <si>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III etapas ir [nepriskirta]</t>
  </si>
  <si>
    <t>Inter RAO Lietuva AB</t>
  </si>
  <si>
    <t>Panevėžio energija</t>
  </si>
  <si>
    <t>Scener</t>
  </si>
  <si>
    <r>
      <t>ESO</t>
    </r>
    <r>
      <rPr>
        <vertAlign val="superscript"/>
        <sz val="11"/>
        <color theme="1"/>
        <rFont val="Calibri"/>
        <family val="2"/>
        <charset val="186"/>
        <scheme val="minor"/>
      </rPr>
      <t>4</t>
    </r>
  </si>
  <si>
    <t>Grįžusių objektų kiekio pokytis</t>
  </si>
  <si>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- </t>
    </r>
    <r>
      <rPr>
        <sz val="11"/>
        <color rgb="FFFF0000"/>
        <rFont val="Calibri"/>
        <family val="2"/>
        <charset val="186"/>
        <scheme val="minor"/>
      </rPr>
      <t>[nepriskirta]</t>
    </r>
    <r>
      <rPr>
        <sz val="11"/>
        <rFont val="Calibri"/>
        <family val="2"/>
        <charset val="186"/>
        <scheme val="minor"/>
      </rPr>
      <t xml:space="preserve"> - visi nauji vartotojai ir iš komecijos grįžę į buitį (kai taikomas gyventojų tarifas). </t>
    </r>
    <r>
      <rPr>
        <sz val="11"/>
        <color rgb="FFFF0000"/>
        <rFont val="Calibri"/>
        <family val="2"/>
        <charset val="186"/>
        <scheme val="minor"/>
      </rPr>
      <t>Iki kiekvieno mėnesio paskutinės dienos objektams priskiriamas 3 etapas, po priskyrimo objektų kiekis sumažėja</t>
    </r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</si>
  <si>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>- Objektai grįžę į VT be suplanuoto išėjimo</t>
    </r>
  </si>
  <si>
    <r>
      <rPr>
        <vertAlign val="superscript"/>
        <sz val="11"/>
        <color theme="1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scheme val="minor"/>
      </rPr>
      <t>- Objektai, kurie iš komercijos grįžo į buitį</t>
    </r>
  </si>
  <si>
    <r>
      <rPr>
        <vertAlign val="superscript"/>
        <sz val="11"/>
        <color theme="1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scheme val="minor"/>
      </rPr>
      <t>- Komerciniai vartotojai, kuriems taikomi gyventojų tarifai - duomenys teikiami 1 kartą per mėnesį</t>
    </r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</si>
  <si>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</si>
  <si>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</si>
  <si>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</si>
  <si>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</si>
  <si>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</si>
  <si>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</si>
  <si>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</si>
  <si>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</si>
  <si>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</si>
  <si>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</si>
  <si>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</si>
  <si>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</si>
  <si>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</si>
  <si>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migruojantys į buitį.</t>
  </si>
  <si>
    <t>Suplanuotas išėjimas pas NT</t>
  </si>
  <si>
    <t>Check:</t>
  </si>
  <si>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scheme val="minor"/>
      </rPr>
      <t>- suplanuotas išėjimas iš VT/GT nuo 2023.10.01</t>
    </r>
  </si>
  <si>
    <t>Importuojama dalis į sheetą "Grafikai 09.11 pilkai pažymėta</t>
  </si>
  <si>
    <t xml:space="preserve">                                                                                              2023 m. rugsėjo 11 d. duomenys</t>
  </si>
  <si>
    <t>2023 m. rugsėjo 11 d.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</si>
</sst>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1" fillId="0" borderId="0"/>
    <xf numFmtId="0" fontId="22" fillId="0" borderId="0"/>
    <xf numFmtId="0" fontId="24" fillId="0" borderId="0"/>
    <xf numFmtId="0" fontId="21" fillId="0" borderId="0"/>
  </cellStyleXfs>
  <cellXfs count="7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4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65" fontId="0" fillId="2" borderId="1" xfId="0" applyNumberFormat="1" applyFill="1" applyBorder="1"/>
    <xf numFmtId="10" fontId="0" fillId="2" borderId="1" xfId="0" applyNumberFormat="1" applyFill="1" applyBorder="1"/>
    <xf numFmtId="165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2" borderId="1" xfId="0" applyFont="1" applyFill="1" applyBorder="1"/>
    <xf numFmtId="166" fontId="5" fillId="0" borderId="1" xfId="1" applyNumberFormat="1" applyFont="1" applyBorder="1"/>
    <xf numFmtId="10" fontId="5" fillId="0" borderId="1" xfId="1" applyNumberFormat="1" applyFont="1" applyBorder="1"/>
    <xf numFmtId="9" fontId="5" fillId="0" borderId="1" xfId="1" applyFont="1" applyBorder="1"/>
    <xf numFmtId="9" fontId="5" fillId="2" borderId="1" xfId="1" applyFont="1" applyFill="1" applyBorder="1"/>
    <xf numFmtId="167" fontId="5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/>
    <xf numFmtId="165" fontId="0" fillId="5" borderId="1" xfId="0" applyNumberFormat="1" applyFill="1" applyBorder="1"/>
    <xf numFmtId="165" fontId="5" fillId="5" borderId="1" xfId="0" applyNumberFormat="1" applyFont="1" applyFill="1" applyBorder="1"/>
    <xf numFmtId="0" fontId="0" fillId="5" borderId="1" xfId="0" applyFill="1" applyBorder="1"/>
    <xf numFmtId="3" fontId="8" fillId="4" borderId="1" xfId="0" applyNumberFormat="1" applyFont="1" applyFill="1" applyBorder="1"/>
    <xf numFmtId="3" fontId="9" fillId="0" borderId="0" xfId="0" applyNumberFormat="1" applyFont="1"/>
    <xf numFmtId="3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0" fontId="5" fillId="0" borderId="0" xfId="0" applyFont="1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0" xfId="1" applyNumberFormat="1" applyFont="1"/>
    <xf numFmtId="0" fontId="17" fillId="0" borderId="0" xfId="0" applyFont="1"/>
    <xf numFmtId="3" fontId="17" fillId="0" borderId="0" xfId="0" applyNumberFormat="1" applyFont="1"/>
    <xf numFmtId="4" fontId="17" fillId="0" borderId="0" xfId="0" applyNumberFormat="1" applyFont="1"/>
    <xf numFmtId="3" fontId="0" fillId="0" borderId="1" xfId="0" applyNumberFormat="1" applyBorder="1"/>
    <xf numFmtId="3" fontId="0" fillId="5" borderId="1" xfId="0" applyNumberFormat="1" applyFill="1" applyBorder="1"/>
    <xf numFmtId="0" fontId="19" fillId="0" borderId="1" xfId="0" applyFont="1" applyBorder="1" applyAlignment="1">
      <alignment horizontal="right"/>
    </xf>
    <xf numFmtId="0" fontId="20" fillId="0" borderId="4" xfId="0" applyFont="1" applyBorder="1" applyAlignment="1">
      <alignment horizontal="right"/>
    </xf>
    <xf numFmtId="0" fontId="20" fillId="0" borderId="7" xfId="0" applyFont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166" fontId="0" fillId="0" borderId="0" xfId="0" applyNumberFormat="1"/>
    <xf numFmtId="166" fontId="17" fillId="0" borderId="0" xfId="0" applyNumberFormat="1" applyFont="1"/>
    <xf numFmtId="10" fontId="17" fillId="0" borderId="0" xfId="0" applyNumberFormat="1" applyFont="1"/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6" fontId="0" fillId="0" borderId="0" xfId="1" applyNumberFormat="1" applyFont="1"/>
    <xf numFmtId="1" fontId="20" fillId="0" borderId="1" xfId="2" applyNumberFormat="1" applyFont="1" applyBorder="1" applyAlignment="1">
      <alignment horizontal="right"/>
    </xf>
    <xf numFmtId="1" fontId="20" fillId="3" borderId="1" xfId="2" applyNumberFormat="1" applyFont="1" applyFill="1" applyBorder="1" applyAlignment="1">
      <alignment horizontal="right"/>
    </xf>
    <xf numFmtId="0" fontId="23" fillId="3" borderId="1" xfId="0" applyFont="1" applyFill="1" applyBorder="1" applyAlignment="1">
      <alignment horizontal="right"/>
    </xf>
    <xf numFmtId="3" fontId="20" fillId="2" borderId="1" xfId="2" applyNumberFormat="1" applyFont="1" applyFill="1" applyBorder="1" applyAlignment="1">
      <alignment horizontal="right"/>
    </xf>
    <xf numFmtId="14" fontId="0" fillId="0" borderId="0" xfId="0" applyNumberFormat="1" applyAlignment="1">
      <alignment wrapText="1"/>
    </xf>
    <xf numFmtId="14" fontId="0" fillId="0" borderId="1" xfId="0" applyNumberFormat="1" applyBorder="1" applyAlignment="1">
      <alignment horizontal="right"/>
    </xf>
    <xf numFmtId="0" fontId="15" fillId="0" borderId="0" xfId="0" applyFont="1"/>
    <xf numFmtId="0" fontId="1" fillId="0" borderId="0" xfId="0" applyFont="1"/>
    <xf numFmtId="0" fontId="15" fillId="0" borderId="0" xfId="0" applyFont="1" applyAlignment="1">
      <alignment horizontal="left"/>
    </xf>
    <xf numFmtId="0" fontId="1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6">
    <cellStyle name="Normal" xfId="0" builtinId="0"/>
    <cellStyle name="Normal 2" xfId="2" xr:uid="{2AB09AD2-4A16-40DF-A4BD-CBE1F6FBCEE5}"/>
    <cellStyle name="Normal 2 2" xfId="3" xr:uid="{686C5ECA-9C2C-4D7B-A201-F97A860404F1}"/>
    <cellStyle name="Normal 2 2 2" xfId="5" xr:uid="{E05A38BA-1D68-4FE1-8950-FFC79A238CC0}"/>
    <cellStyle name="Normal 2 3" xfId="4" xr:uid="{A5EBA453-AEC9-4C70-817A-8CA8316AB62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09.11'!$I$3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lt-LT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09.11'!$I$4</c:f>
              <c:numCache>
                <c:formatCode>#\ ##0\ _€</c:formatCode>
                <c:ptCount val="1"/>
                <c:pt idx="0">
                  <c:v>95262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09.11'!$J$9</c15:f>
                <c15:dlblRangeCache>
                  <c:ptCount val="1"/>
                  <c:pt idx="0">
                    <c:v>98%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09.11'!$K$3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09.11'!$K$4</c:f>
              <c:numCache>
                <c:formatCode>#\ ##0\ _€</c:formatCode>
                <c:ptCount val="1"/>
                <c:pt idx="0">
                  <c:v>2377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09.11'!$K$9</c15:f>
                <c15:dlblRangeCache>
                  <c:ptCount val="1"/>
                  <c:pt idx="0">
                    <c:v>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09.11'!$I$3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6E4A67B-6CD3-4A18-B2F1-DAEAC175FCD1}" type="CELLRANGE">
                      <a:rPr lang="lt-LT"/>
                      <a:pPr/>
                      <a:t>[CELLRANGE]</a:t>
                    </a:fld>
                    <a:r>
                      <a:rPr lang="lt-LT" baseline="0"/>
                      <a:t>
</a:t>
                    </a:r>
                    <a:fld id="{55167066-4ED6-4DC3-A691-7012B3F8A97D}" type="VALUE">
                      <a:rPr lang="lt-LT" baseline="0"/>
                      <a:pPr/>
                      <a:t>[VALUE]</a:t>
                    </a:fld>
                    <a:endParaRPr lang="lt-LT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09.11'!$I$5</c:f>
              <c:numCache>
                <c:formatCode>#\ ##0\ _€</c:formatCode>
                <c:ptCount val="1"/>
                <c:pt idx="0">
                  <c:v>699032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09.11'!$J$10</c15:f>
                <c15:dlblRangeCache>
                  <c:ptCount val="1"/>
                  <c:pt idx="0">
                    <c:v>95%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09.11'!$K$3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65D6437-1B0F-42AD-BBEB-924F26E5A3CF}" type="CELLRANGE">
                      <a:rPr lang="lt-LT"/>
                      <a:pPr/>
                      <a:t>[CELLRANGE]</a:t>
                    </a:fld>
                    <a:r>
                      <a:rPr lang="lt-LT" baseline="0"/>
                      <a:t>
</a:t>
                    </a:r>
                    <a:fld id="{B71DF2BB-F8D1-49CF-B34E-D25DB48CBBA2}" type="VALUE">
                      <a:rPr lang="lt-LT" baseline="0"/>
                      <a:pPr/>
                      <a:t>[VALUE]</a:t>
                    </a:fld>
                    <a:endParaRPr lang="lt-LT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09.11'!$K$5</c:f>
              <c:numCache>
                <c:formatCode>#\ ##0\ _€</c:formatCode>
                <c:ptCount val="1"/>
                <c:pt idx="0">
                  <c:v>39230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09.11'!$K$10</c15:f>
                <c15:dlblRangeCache>
                  <c:ptCount val="1"/>
                  <c:pt idx="0">
                    <c:v>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09.11'!$I$3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lt-LT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33FCF0D-046A-4921-8655-0D8A13F7948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BAD81C88-263F-4B82-AC13-AF2090E0745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FD3927E-76DC-49CC-924A-8675372DA4F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8F5E58F2-D3C9-4B65-BB77-AC62E248570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5FD5C74-A035-4833-81D3-26BF396D48D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58A15088-971E-46C2-9081-A686DB0FFAA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44131B7-7D95-43F3-B097-33B4B8ABC01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E45C0C5E-0920-4E26-89F4-3DEB040190F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09.11'!$A$4:$A$8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09.11'!$I$4:$I$8</c:f>
              <c:numCache>
                <c:formatCode>#\ ##0\ _€</c:formatCode>
                <c:ptCount val="5"/>
                <c:pt idx="0">
                  <c:v>95262</c:v>
                </c:pt>
                <c:pt idx="1">
                  <c:v>699032</c:v>
                </c:pt>
                <c:pt idx="2">
                  <c:v>437248</c:v>
                </c:pt>
                <c:pt idx="3">
                  <c:v>986</c:v>
                </c:pt>
                <c:pt idx="4">
                  <c:v>1232528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09.11'!$J$9:$J$13</c15:f>
                <c15:dlblRangeCache>
                  <c:ptCount val="5"/>
                  <c:pt idx="0">
                    <c:v>98%</c:v>
                  </c:pt>
                  <c:pt idx="1">
                    <c:v>95%</c:v>
                  </c:pt>
                  <c:pt idx="2">
                    <c:v>49%</c:v>
                  </c:pt>
                  <c:pt idx="3">
                    <c:v>40%</c:v>
                  </c:pt>
                  <c:pt idx="4">
                    <c:v>71%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09.11'!$K$3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0A5B1E2-328B-4D10-9B7F-D82339A17DC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0BD25552-CAFF-43E2-BCBA-6149084EB1C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09.11'!$A$4:$A$8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09.11'!$K$4:$K$8</c:f>
              <c:numCache>
                <c:formatCode>#\ ##0\ _€</c:formatCode>
                <c:ptCount val="5"/>
                <c:pt idx="0">
                  <c:v>2377</c:v>
                </c:pt>
                <c:pt idx="1">
                  <c:v>39230</c:v>
                </c:pt>
                <c:pt idx="2">
                  <c:v>449300</c:v>
                </c:pt>
                <c:pt idx="3">
                  <c:v>1510</c:v>
                </c:pt>
                <c:pt idx="4" formatCode="_-* #\ ##0\ _€_-;\-* #\ ##0\ _€_-;_-* &quot;-&quot;\ _€_-;_-@_-">
                  <c:v>492417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09.11'!$K$9:$K$13</c15:f>
                <c15:dlblRangeCache>
                  <c:ptCount val="5"/>
                  <c:pt idx="0">
                    <c:v>2%</c:v>
                  </c:pt>
                  <c:pt idx="1">
                    <c:v>5%</c:v>
                  </c:pt>
                  <c:pt idx="2">
                    <c:v>51%</c:v>
                  </c:pt>
                  <c:pt idx="3">
                    <c:v>60%</c:v>
                  </c:pt>
                  <c:pt idx="4">
                    <c:v>29%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09.11'!$A$4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0706E5F-E176-4569-A140-2672A9FD418E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A75-467F-97EF-FB9CD62AC35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DC07C6E-E53B-446E-AC65-9D32615B094C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A75-467F-97EF-FB9CD62AC35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71801D6-F433-4855-9B07-E993FDBFDB75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A75-467F-97EF-FB9CD62AC35B}"/>
                </c:ext>
              </c:extLst>
            </c:dLbl>
            <c:dLbl>
              <c:idx val="3"/>
              <c:layout>
                <c:manualLayout>
                  <c:x val="-3.0173939694886822E-3"/>
                  <c:y val="5.9901323182494888E-3"/>
                </c:manualLayout>
              </c:layout>
              <c:tx>
                <c:rich>
                  <a:bodyPr/>
                  <a:lstStyle/>
                  <a:p>
                    <a:fld id="{AE3C5FFD-0479-4F11-A91A-F32865755010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A75-467F-97EF-FB9CD62AC35B}"/>
                </c:ext>
              </c:extLst>
            </c:dLbl>
            <c:dLbl>
              <c:idx val="4"/>
              <c:layout>
                <c:manualLayout>
                  <c:x val="-1.206957587795484E-2"/>
                  <c:y val="-5.9901323182495981E-3"/>
                </c:manualLayout>
              </c:layout>
              <c:tx>
                <c:rich>
                  <a:bodyPr/>
                  <a:lstStyle/>
                  <a:p>
                    <a:fld id="{5403FD44-5B07-46F1-AD2B-5FE1F996D052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09.11'!$C$3:$G$3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09.11'!$C$4:$G$4</c:f>
              <c:numCache>
                <c:formatCode>#\ ##0\ _€</c:formatCode>
                <c:ptCount val="5"/>
                <c:pt idx="0">
                  <c:v>413</c:v>
                </c:pt>
                <c:pt idx="1">
                  <c:v>26290</c:v>
                </c:pt>
                <c:pt idx="2">
                  <c:v>14613</c:v>
                </c:pt>
                <c:pt idx="3">
                  <c:v>53891</c:v>
                </c:pt>
                <c:pt idx="4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09.11'!$C$9:$G$9</c15:f>
                <c15:dlblRangeCache>
                  <c:ptCount val="5"/>
                  <c:pt idx="0">
                    <c:v>0,4%</c:v>
                  </c:pt>
                  <c:pt idx="1">
                    <c:v>27,6%</c:v>
                  </c:pt>
                  <c:pt idx="2">
                    <c:v>15,3%</c:v>
                  </c:pt>
                  <c:pt idx="3">
                    <c:v>56,6%</c:v>
                  </c:pt>
                  <c:pt idx="4">
                    <c:v>0,01%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00E-409B-BEB0-CB9F63E0AE8D}"/>
            </c:ext>
          </c:extLst>
        </c:ser>
        <c:ser>
          <c:idx val="1"/>
          <c:order val="1"/>
          <c:tx>
            <c:strRef>
              <c:f>'1. Grafikai 09.11'!$A$5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578272862699071E-2"/>
                  <c:y val="-3.4293507521978954E-2"/>
                </c:manualLayout>
              </c:layout>
              <c:tx>
                <c:rich>
                  <a:bodyPr/>
                  <a:lstStyle/>
                  <a:p>
                    <a:fld id="{65348711-9FDA-4AE7-A93C-168ACDF155FE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A75-467F-97EF-FB9CD62AC35B}"/>
                </c:ext>
              </c:extLst>
            </c:dLbl>
            <c:dLbl>
              <c:idx val="1"/>
              <c:layout>
                <c:manualLayout>
                  <c:x val="3.0173939694887377E-3"/>
                  <c:y val="1.1980264636499196E-2"/>
                </c:manualLayout>
              </c:layout>
              <c:tx>
                <c:rich>
                  <a:bodyPr/>
                  <a:lstStyle/>
                  <a:p>
                    <a:fld id="{AF597369-ED54-4E9F-8562-C8786B8B51D1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A75-467F-97EF-FB9CD62AC35B}"/>
                </c:ext>
              </c:extLst>
            </c:dLbl>
            <c:dLbl>
              <c:idx val="2"/>
              <c:layout>
                <c:manualLayout>
                  <c:x val="0"/>
                  <c:y val="8.9851984773743985E-3"/>
                </c:manualLayout>
              </c:layout>
              <c:tx>
                <c:rich>
                  <a:bodyPr/>
                  <a:lstStyle/>
                  <a:p>
                    <a:fld id="{AFA6D1DC-9B8B-442D-867D-1FBBF8D08876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A75-467F-97EF-FB9CD62AC3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5C855BA-DA12-4996-AFB3-440993EFA663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A75-467F-97EF-FB9CD62AC35B}"/>
                </c:ext>
              </c:extLst>
            </c:dLbl>
            <c:dLbl>
              <c:idx val="4"/>
              <c:layout>
                <c:manualLayout>
                  <c:x val="3.3191333664375509E-2"/>
                  <c:y val="-4.4925992386871991E-2"/>
                </c:manualLayout>
              </c:layout>
              <c:tx>
                <c:rich>
                  <a:bodyPr/>
                  <a:lstStyle/>
                  <a:p>
                    <a:fld id="{ADEFD534-1E7E-4398-96BA-38CF4F59AC12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09.11'!$C$3:$G$3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09.11'!$C$5:$G$5</c:f>
              <c:numCache>
                <c:formatCode>#\ ##0\ _€</c:formatCode>
                <c:ptCount val="5"/>
                <c:pt idx="0">
                  <c:v>3926</c:v>
                </c:pt>
                <c:pt idx="1">
                  <c:v>101968</c:v>
                </c:pt>
                <c:pt idx="2">
                  <c:v>69563</c:v>
                </c:pt>
                <c:pt idx="3">
                  <c:v>523238</c:v>
                </c:pt>
                <c:pt idx="4">
                  <c:v>56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09.11'!$C$10:$G$10</c15:f>
                <c15:dlblRangeCache>
                  <c:ptCount val="5"/>
                  <c:pt idx="0">
                    <c:v>0,6%</c:v>
                  </c:pt>
                  <c:pt idx="1">
                    <c:v>14,6%</c:v>
                  </c:pt>
                  <c:pt idx="2">
                    <c:v>10,0%</c:v>
                  </c:pt>
                  <c:pt idx="3">
                    <c:v>74,9%</c:v>
                  </c:pt>
                  <c:pt idx="4">
                    <c:v>0,01%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B00E-409B-BEB0-CB9F63E0AE8D}"/>
            </c:ext>
          </c:extLst>
        </c:ser>
        <c:ser>
          <c:idx val="2"/>
          <c:order val="2"/>
          <c:tx>
            <c:strRef>
              <c:f>'1. Grafikai 09.11'!$A$6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089913588489236E-2"/>
                  <c:y val="-1.5424590719492827E-2"/>
                </c:manualLayout>
              </c:layout>
              <c:tx>
                <c:rich>
                  <a:bodyPr/>
                  <a:lstStyle/>
                  <a:p>
                    <a:fld id="{2A7EBCBB-84F1-47DE-9AFF-9669F024D1B4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A75-467F-97EF-FB9CD62AC35B}"/>
                </c:ext>
              </c:extLst>
            </c:dLbl>
            <c:dLbl>
              <c:idx val="1"/>
              <c:layout>
                <c:manualLayout>
                  <c:x val="2.9855991856601906E-3"/>
                  <c:y val="1.2878789799390031E-2"/>
                </c:manualLayout>
              </c:layout>
              <c:tx>
                <c:rich>
                  <a:bodyPr/>
                  <a:lstStyle/>
                  <a:p>
                    <a:fld id="{4D39D3AF-D35F-484B-AADF-45AFEB656A92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A75-467F-97EF-FB9CD62AC35B}"/>
                </c:ext>
              </c:extLst>
            </c:dLbl>
            <c:dLbl>
              <c:idx val="2"/>
              <c:layout>
                <c:manualLayout>
                  <c:x val="9.0521819084660466E-3"/>
                  <c:y val="1.1980264636499196E-2"/>
                </c:manualLayout>
              </c:layout>
              <c:tx>
                <c:rich>
                  <a:bodyPr/>
                  <a:lstStyle/>
                  <a:p>
                    <a:fld id="{9134BB35-A5DA-4A7C-B63F-D28B0C26F3B3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A75-467F-97EF-FB9CD62AC35B}"/>
                </c:ext>
              </c:extLst>
            </c:dLbl>
            <c:dLbl>
              <c:idx val="3"/>
              <c:layout>
                <c:manualLayout>
                  <c:x val="1.2069575877954729E-2"/>
                  <c:y val="-5.4908911938185047E-17"/>
                </c:manualLayout>
              </c:layout>
              <c:tx>
                <c:rich>
                  <a:bodyPr/>
                  <a:lstStyle/>
                  <a:p>
                    <a:fld id="{CA6A80F6-BD70-4078-9887-17E3EC80A515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A75-467F-97EF-FB9CD62AC35B}"/>
                </c:ext>
              </c:extLst>
            </c:dLbl>
            <c:dLbl>
              <c:idx val="4"/>
              <c:layout>
                <c:manualLayout>
                  <c:x val="2.2630454771165119E-2"/>
                  <c:y val="-1.0981782387637009E-16"/>
                </c:manualLayout>
              </c:layout>
              <c:tx>
                <c:rich>
                  <a:bodyPr/>
                  <a:lstStyle/>
                  <a:p>
                    <a:fld id="{64CC34A9-447F-424A-A67F-F18189C70EF1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09.11'!$C$3:$G$3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09.11'!$C$6:$G$6</c:f>
              <c:numCache>
                <c:formatCode>#\ ##0\ _€</c:formatCode>
                <c:ptCount val="5"/>
                <c:pt idx="0">
                  <c:v>1435</c:v>
                </c:pt>
                <c:pt idx="1">
                  <c:v>55612</c:v>
                </c:pt>
                <c:pt idx="2">
                  <c:v>35025</c:v>
                </c:pt>
                <c:pt idx="3">
                  <c:v>344813</c:v>
                </c:pt>
                <c:pt idx="4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09.11'!$C$11:$G$11</c15:f>
                <c15:dlblRangeCache>
                  <c:ptCount val="5"/>
                  <c:pt idx="0">
                    <c:v>0,3%</c:v>
                  </c:pt>
                  <c:pt idx="1">
                    <c:v>12,7%</c:v>
                  </c:pt>
                  <c:pt idx="2">
                    <c:v>8,0%</c:v>
                  </c:pt>
                  <c:pt idx="3">
                    <c:v>78,9%</c:v>
                  </c:pt>
                  <c:pt idx="4">
                    <c:v>0,006%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B00E-409B-BEB0-CB9F63E0AE8D}"/>
            </c:ext>
          </c:extLst>
        </c:ser>
        <c:ser>
          <c:idx val="3"/>
          <c:order val="3"/>
          <c:tx>
            <c:strRef>
              <c:f>'1. Grafikai 09.11'!$A$7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09.11'!$C$3:$G$3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09.11'!$C$7:$G$7</c:f>
              <c:numCache>
                <c:formatCode>#\ ##0\ _€</c:formatCode>
                <c:ptCount val="5"/>
                <c:pt idx="0">
                  <c:v>15</c:v>
                </c:pt>
                <c:pt idx="1">
                  <c:v>249</c:v>
                </c:pt>
                <c:pt idx="2">
                  <c:v>94</c:v>
                </c:pt>
                <c:pt idx="3">
                  <c:v>543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00E-409B-BEB0-CB9F63E0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cked"/>
        <c:varyColors val="0"/>
        <c:ser>
          <c:idx val="4"/>
          <c:order val="4"/>
          <c:tx>
            <c:strRef>
              <c:f>'1. Grafikai 09.11'!$A$8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837976053424968E-2"/>
                  <c:y val="-3.0929364312536805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E5D1C6-3BA1-4000-BF80-109382958EA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065898486130232E-2"/>
                      <c:h val="5.79063853952495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B00E-409B-BEB0-CB9F63E0AE8D}"/>
                </c:ext>
              </c:extLst>
            </c:dLbl>
            <c:dLbl>
              <c:idx val="1"/>
              <c:layout>
                <c:manualLayout>
                  <c:x val="-4.6627562406886189E-2"/>
                  <c:y val="-1.32996321432283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1E99B7F-A97F-4FA7-96B1-474F287BB3FD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046518089157399E-2"/>
                      <c:h val="5.468668794540203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B00E-409B-BEB0-CB9F63E0AE8D}"/>
                </c:ext>
              </c:extLst>
            </c:dLbl>
            <c:dLbl>
              <c:idx val="2"/>
              <c:layout>
                <c:manualLayout>
                  <c:x val="-3.8988474550087554E-2"/>
                  <c:y val="-6.43939224211842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98D8C9A-329C-4BDC-B219-ABFCD79DAB2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B00E-409B-BEB0-CB9F63E0AE8D}"/>
                </c:ext>
              </c:extLst>
            </c:dLbl>
            <c:dLbl>
              <c:idx val="3"/>
              <c:layout>
                <c:manualLayout>
                  <c:x val="-3.7274057712708579E-2"/>
                  <c:y val="-2.995066159124799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974AD4-D75B-474D-A118-6EC95153719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B00E-409B-BEB0-CB9F63E0AE8D}"/>
                </c:ext>
              </c:extLst>
            </c:dLbl>
            <c:dLbl>
              <c:idx val="4"/>
              <c:layout>
                <c:manualLayout>
                  <c:x val="-4.3648521745858773E-2"/>
                  <c:y val="4.4926002981860271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7D403F-11E6-4FDA-826C-86CF86F7081B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B00E-409B-BEB0-CB9F63E0AE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09.11'!$C$3:$G$3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09.11'!$C$8:$G$8</c:f>
              <c:numCache>
                <c:formatCode>#\ ##0\ _€</c:formatCode>
                <c:ptCount val="5"/>
                <c:pt idx="0">
                  <c:v>5789</c:v>
                </c:pt>
                <c:pt idx="1">
                  <c:v>184119</c:v>
                </c:pt>
                <c:pt idx="2">
                  <c:v>119295</c:v>
                </c:pt>
                <c:pt idx="3">
                  <c:v>922485</c:v>
                </c:pt>
                <c:pt idx="4">
                  <c:v>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09.11'!$C$13:$G$13</c15:f>
                <c15:dlblRangeCache>
                  <c:ptCount val="5"/>
                  <c:pt idx="0">
                    <c:v>0,5%</c:v>
                  </c:pt>
                  <c:pt idx="1">
                    <c:v>14,9%</c:v>
                  </c:pt>
                  <c:pt idx="2">
                    <c:v>9,7%</c:v>
                  </c:pt>
                  <c:pt idx="3">
                    <c:v>74,8%</c:v>
                  </c:pt>
                  <c:pt idx="4">
                    <c:v>0,008%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B00E-409B-BEB0-CB9F63E0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#\ 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1451565</xdr:colOff>
      <xdr:row>63</xdr:row>
      <xdr:rowOff>56837</xdr:rowOff>
    </xdr:from>
    <xdr:to>
      <xdr:col>7</xdr:col>
      <xdr:colOff>727187</xdr:colOff>
      <xdr:row>69</xdr:row>
      <xdr:rowOff>7082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1460889</xdr:colOff>
      <xdr:row>68</xdr:row>
      <xdr:rowOff>173403</xdr:rowOff>
    </xdr:from>
    <xdr:to>
      <xdr:col>7</xdr:col>
      <xdr:colOff>750780</xdr:colOff>
      <xdr:row>74</xdr:row>
      <xdr:rowOff>120062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1335741</xdr:colOff>
      <xdr:row>16</xdr:row>
      <xdr:rowOff>152398</xdr:rowOff>
    </xdr:from>
    <xdr:to>
      <xdr:col>10</xdr:col>
      <xdr:colOff>286872</xdr:colOff>
      <xdr:row>40</xdr:row>
      <xdr:rowOff>89646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794BAB-9C46-48F4-87B2-83E35ED69391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ekk-my.sharepoint.com/Users/d.zamuiskas/AppData/Local/Microsoft/Windows/INetCache/Content.Outlook/9WRU38JK/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4"/>
  <sheetViews>
    <sheetView zoomScale="70" zoomScaleNormal="70" workbookViewId="0">
      <selection activeCell="L23" sqref="L23"/>
    </sheetView>
  </sheetViews>
  <sheetFormatPr defaultRowHeight="14.5" x14ac:dyDescent="0.35"/>
  <cols>
    <col min="1" max="1" width="27.36328125" customWidth="1"/>
    <col min="2" max="2" width="13.90625" customWidth="1"/>
    <col min="3" max="3" width="18.54296875" bestFit="1" customWidth="1"/>
    <col min="4" max="4" width="14.6328125" bestFit="1" customWidth="1"/>
    <col min="5" max="5" width="16" bestFit="1" customWidth="1"/>
    <col min="6" max="6" width="14" customWidth="1"/>
    <col min="7" max="7" width="13.90625" bestFit="1" customWidth="1"/>
    <col min="8" max="8" width="20" bestFit="1" customWidth="1"/>
    <col min="9" max="9" width="15" bestFit="1" customWidth="1"/>
    <col min="10" max="10" width="9.6328125" customWidth="1"/>
    <col min="11" max="11" width="10" customWidth="1"/>
    <col min="12" max="12" width="18" bestFit="1" customWidth="1"/>
    <col min="13" max="13" width="18" customWidth="1"/>
    <col min="14" max="14" width="15.90625" customWidth="1"/>
    <col min="15" max="15" width="20" customWidth="1"/>
    <col min="16" max="16" width="23.90625" customWidth="1"/>
    <col min="17" max="17" width="14.36328125" bestFit="1" customWidth="1"/>
  </cols>
  <sheetData>
    <row r="1" spans="1:18" x14ac:dyDescent="0.35">
      <c r="A1" s="67" t="s">
        <v>47</v>
      </c>
      <c r="B1" s="67"/>
      <c r="C1" s="67"/>
      <c r="D1" s="66" t="s">
        <v>48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8" x14ac:dyDescent="0.3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s="3" customFormat="1" ht="40.5" customHeight="1" x14ac:dyDescent="0.3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2" t="s">
        <v>11</v>
      </c>
      <c r="L3" s="24" t="s">
        <v>12</v>
      </c>
      <c r="M3" s="4" t="s">
        <v>13</v>
      </c>
      <c r="N3" s="4" t="s">
        <v>14</v>
      </c>
      <c r="O3" s="4" t="s">
        <v>15</v>
      </c>
      <c r="P3" s="8" t="s">
        <v>16</v>
      </c>
    </row>
    <row r="4" spans="1:18" x14ac:dyDescent="0.35">
      <c r="A4" s="20">
        <v>1</v>
      </c>
      <c r="B4" s="47">
        <v>0</v>
      </c>
      <c r="C4" s="58">
        <v>413</v>
      </c>
      <c r="D4" s="58">
        <v>26290</v>
      </c>
      <c r="E4" s="58">
        <v>14613</v>
      </c>
      <c r="F4" s="58">
        <v>53891</v>
      </c>
      <c r="G4" s="48">
        <v>0</v>
      </c>
      <c r="H4" s="47">
        <v>13</v>
      </c>
      <c r="I4" s="48">
        <v>0</v>
      </c>
      <c r="J4" s="48">
        <v>0</v>
      </c>
      <c r="K4" s="31">
        <f>SUM(B4:J4)+P4</f>
        <v>95262</v>
      </c>
      <c r="L4" s="61">
        <v>97639</v>
      </c>
      <c r="M4" s="7">
        <f>L4-K4</f>
        <v>2377</v>
      </c>
      <c r="N4" s="6">
        <f>M4/L4</f>
        <v>2.4344780261985478E-2</v>
      </c>
      <c r="O4" s="6">
        <f>1-N4</f>
        <v>0.9756552197380145</v>
      </c>
      <c r="P4" s="59">
        <v>42</v>
      </c>
      <c r="Q4" s="33"/>
      <c r="R4" s="33"/>
    </row>
    <row r="5" spans="1:18" x14ac:dyDescent="0.35">
      <c r="A5" s="20">
        <v>2</v>
      </c>
      <c r="B5" s="47">
        <v>0</v>
      </c>
      <c r="C5" s="58">
        <v>3926</v>
      </c>
      <c r="D5" s="58">
        <v>101968</v>
      </c>
      <c r="E5" s="58">
        <v>69563</v>
      </c>
      <c r="F5" s="58">
        <v>523238</v>
      </c>
      <c r="G5" s="49">
        <v>0</v>
      </c>
      <c r="H5" s="47">
        <v>56</v>
      </c>
      <c r="I5" s="49">
        <v>0</v>
      </c>
      <c r="J5" s="49">
        <v>0</v>
      </c>
      <c r="K5" s="31">
        <f>SUM(B5:J5)+P5</f>
        <v>699032</v>
      </c>
      <c r="L5" s="61">
        <v>738262</v>
      </c>
      <c r="M5" s="7">
        <f>L5-K5</f>
        <v>39230</v>
      </c>
      <c r="N5" s="6">
        <f>M5/L5</f>
        <v>5.3138316749338312E-2</v>
      </c>
      <c r="O5" s="6">
        <f>1-N5</f>
        <v>0.94686168325066167</v>
      </c>
      <c r="P5" s="59">
        <v>281</v>
      </c>
      <c r="Q5" s="33"/>
      <c r="R5" s="33"/>
    </row>
    <row r="6" spans="1:18" x14ac:dyDescent="0.35">
      <c r="A6" s="20">
        <v>3</v>
      </c>
      <c r="B6" s="47">
        <v>0</v>
      </c>
      <c r="C6" s="58">
        <v>1435</v>
      </c>
      <c r="D6" s="58">
        <v>55612</v>
      </c>
      <c r="E6" s="58">
        <v>35025</v>
      </c>
      <c r="F6" s="58">
        <v>344813</v>
      </c>
      <c r="G6" s="49">
        <v>0</v>
      </c>
      <c r="H6" s="47">
        <v>25</v>
      </c>
      <c r="I6" s="49">
        <v>0</v>
      </c>
      <c r="J6" s="49">
        <v>0</v>
      </c>
      <c r="K6" s="31">
        <f>SUM(B6:J6)+P6</f>
        <v>437248</v>
      </c>
      <c r="L6" s="61">
        <v>886548</v>
      </c>
      <c r="M6" s="7">
        <f>L6-K6</f>
        <v>449300</v>
      </c>
      <c r="N6" s="6">
        <f>M6/L6</f>
        <v>0.5067971502953027</v>
      </c>
      <c r="O6" s="6">
        <f>1-N6</f>
        <v>0.4932028497046973</v>
      </c>
      <c r="P6" s="59">
        <v>338</v>
      </c>
      <c r="Q6" s="33"/>
      <c r="R6" s="33"/>
    </row>
    <row r="7" spans="1:18" x14ac:dyDescent="0.35">
      <c r="A7" s="20" t="s">
        <v>17</v>
      </c>
      <c r="B7" s="47">
        <v>0</v>
      </c>
      <c r="C7" s="58">
        <v>15</v>
      </c>
      <c r="D7" s="58">
        <v>249</v>
      </c>
      <c r="E7" s="58">
        <v>94</v>
      </c>
      <c r="F7" s="58">
        <v>543</v>
      </c>
      <c r="G7" s="49">
        <v>0</v>
      </c>
      <c r="H7" s="47">
        <v>0</v>
      </c>
      <c r="I7" s="49">
        <v>0</v>
      </c>
      <c r="J7" s="49">
        <v>0</v>
      </c>
      <c r="K7" s="31">
        <f>SUM(B7:J7)+P7</f>
        <v>986</v>
      </c>
      <c r="L7" s="61">
        <v>2496</v>
      </c>
      <c r="M7" s="7">
        <f>L7-K7</f>
        <v>1510</v>
      </c>
      <c r="N7" s="6">
        <f>M7/L7</f>
        <v>0.60496794871794868</v>
      </c>
      <c r="O7" s="6">
        <f>1-N7</f>
        <v>0.39503205128205132</v>
      </c>
      <c r="P7" s="59">
        <v>85</v>
      </c>
      <c r="Q7" s="33"/>
      <c r="R7" s="33"/>
    </row>
    <row r="8" spans="1:18" x14ac:dyDescent="0.35">
      <c r="A8" s="20" t="s">
        <v>18</v>
      </c>
      <c r="B8" s="45">
        <f>SUM(B4:B7)</f>
        <v>0</v>
      </c>
      <c r="C8" s="50">
        <f t="shared" ref="C8:J8" si="0">SUM(C4:C7)</f>
        <v>5789</v>
      </c>
      <c r="D8" s="50">
        <f t="shared" si="0"/>
        <v>184119</v>
      </c>
      <c r="E8" s="50">
        <f t="shared" si="0"/>
        <v>119295</v>
      </c>
      <c r="F8" s="50">
        <f t="shared" si="0"/>
        <v>922485</v>
      </c>
      <c r="G8" s="50">
        <f t="shared" si="0"/>
        <v>0</v>
      </c>
      <c r="H8" s="50">
        <f t="shared" si="0"/>
        <v>94</v>
      </c>
      <c r="I8" s="23">
        <f t="shared" si="0"/>
        <v>0</v>
      </c>
      <c r="J8" s="23">
        <f t="shared" si="0"/>
        <v>0</v>
      </c>
      <c r="K8" s="23">
        <f>SUM(K4:K7)</f>
        <v>1232528</v>
      </c>
      <c r="L8" s="46">
        <f>SUM(L4:L7)</f>
        <v>1724945</v>
      </c>
      <c r="M8" s="7">
        <f>L8-K8</f>
        <v>492417</v>
      </c>
      <c r="N8" s="6">
        <f>M8/L8</f>
        <v>0.28546823232045082</v>
      </c>
      <c r="O8" s="6">
        <f>1-N8</f>
        <v>0.71453176767954918</v>
      </c>
      <c r="P8" s="60">
        <f>SUM(P4:P7)</f>
        <v>746</v>
      </c>
      <c r="Q8" s="33"/>
      <c r="R8" s="33"/>
    </row>
    <row r="9" spans="1:18" x14ac:dyDescent="0.35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  <c r="N9" s="43"/>
      <c r="O9" s="43"/>
      <c r="P9" s="42"/>
    </row>
    <row r="10" spans="1:18" x14ac:dyDescent="0.35">
      <c r="A10" s="42"/>
      <c r="B10" s="43"/>
      <c r="C10" s="52"/>
      <c r="D10" s="52"/>
      <c r="E10" s="52"/>
      <c r="F10" s="52"/>
      <c r="G10" s="52"/>
      <c r="H10" s="52"/>
      <c r="I10" s="52"/>
      <c r="J10" s="52"/>
      <c r="K10" s="52"/>
      <c r="L10" s="53"/>
      <c r="M10" s="53"/>
      <c r="N10" s="43"/>
      <c r="O10" s="43"/>
      <c r="P10" s="42"/>
    </row>
    <row r="11" spans="1:18" x14ac:dyDescent="0.35">
      <c r="C11" s="33"/>
      <c r="D11" s="33"/>
      <c r="E11" s="33"/>
      <c r="F11" s="33"/>
    </row>
    <row r="12" spans="1:18" ht="16.5" x14ac:dyDescent="0.35">
      <c r="A12" s="36" t="s">
        <v>19</v>
      </c>
      <c r="C12" s="35"/>
      <c r="K12" s="33"/>
      <c r="L12" s="33"/>
      <c r="M12" s="33"/>
      <c r="N12" s="41"/>
      <c r="P12" s="33"/>
    </row>
    <row r="13" spans="1:18" s="34" customFormat="1" ht="43.5" customHeight="1" x14ac:dyDescent="0.35">
      <c r="A13" s="40" t="s">
        <v>20</v>
      </c>
      <c r="B13" s="38" t="s">
        <v>2</v>
      </c>
      <c r="C13" s="38" t="s">
        <v>3</v>
      </c>
      <c r="D13" s="38" t="s">
        <v>4</v>
      </c>
      <c r="E13" s="38" t="s">
        <v>5</v>
      </c>
      <c r="F13" s="38" t="s">
        <v>6</v>
      </c>
      <c r="G13" s="39" t="s">
        <v>7</v>
      </c>
      <c r="H13" s="39" t="s">
        <v>21</v>
      </c>
      <c r="I13" s="38" t="s">
        <v>8</v>
      </c>
      <c r="J13" s="38" t="s">
        <v>22</v>
      </c>
      <c r="K13" s="38" t="s">
        <v>9</v>
      </c>
      <c r="L13" s="38" t="s">
        <v>23</v>
      </c>
      <c r="M13" s="38" t="s">
        <v>10</v>
      </c>
      <c r="N13" s="38" t="s">
        <v>24</v>
      </c>
      <c r="O13" s="38" t="s">
        <v>11</v>
      </c>
    </row>
    <row r="14" spans="1:18" x14ac:dyDescent="0.35">
      <c r="A14" s="63">
        <v>45159</v>
      </c>
      <c r="B14" s="54">
        <v>20</v>
      </c>
      <c r="C14" s="54">
        <v>233</v>
      </c>
      <c r="D14" s="54">
        <v>2190</v>
      </c>
      <c r="E14" s="54">
        <v>1119</v>
      </c>
      <c r="F14" s="54">
        <v>10520</v>
      </c>
      <c r="G14" s="54">
        <v>25</v>
      </c>
      <c r="H14" s="54">
        <v>6</v>
      </c>
      <c r="I14" s="54">
        <v>2</v>
      </c>
      <c r="J14" s="54">
        <v>1</v>
      </c>
      <c r="K14" s="54">
        <v>33880</v>
      </c>
      <c r="L14" s="54">
        <v>1</v>
      </c>
      <c r="M14" s="54">
        <v>136</v>
      </c>
      <c r="N14" s="54">
        <v>2524</v>
      </c>
      <c r="O14" s="54">
        <v>50657</v>
      </c>
    </row>
    <row r="15" spans="1:18" x14ac:dyDescent="0.35">
      <c r="A15" s="63">
        <v>45166</v>
      </c>
      <c r="B15" s="54">
        <v>20</v>
      </c>
      <c r="C15" s="54">
        <v>232</v>
      </c>
      <c r="D15" s="54">
        <v>2201</v>
      </c>
      <c r="E15" s="54">
        <v>1098</v>
      </c>
      <c r="F15" s="54">
        <v>10599</v>
      </c>
      <c r="G15" s="54">
        <v>25</v>
      </c>
      <c r="H15" s="54">
        <v>6</v>
      </c>
      <c r="I15" s="54">
        <v>2</v>
      </c>
      <c r="J15" s="54">
        <v>1</v>
      </c>
      <c r="K15" s="54">
        <v>33835</v>
      </c>
      <c r="L15" s="54">
        <v>1</v>
      </c>
      <c r="M15" s="54">
        <v>136</v>
      </c>
      <c r="N15" s="54">
        <v>2544</v>
      </c>
      <c r="O15" s="54">
        <v>50700</v>
      </c>
    </row>
    <row r="16" spans="1:18" x14ac:dyDescent="0.35">
      <c r="A16" s="63">
        <v>45173</v>
      </c>
      <c r="B16" s="54">
        <v>20</v>
      </c>
      <c r="C16" s="54">
        <v>232</v>
      </c>
      <c r="D16" s="54">
        <v>2235</v>
      </c>
      <c r="E16" s="54">
        <v>1102</v>
      </c>
      <c r="F16" s="54">
        <v>10715</v>
      </c>
      <c r="G16" s="54">
        <v>24</v>
      </c>
      <c r="H16" s="54">
        <v>6</v>
      </c>
      <c r="I16" s="54">
        <v>2</v>
      </c>
      <c r="J16" s="54">
        <v>1</v>
      </c>
      <c r="K16" s="54">
        <v>33788</v>
      </c>
      <c r="L16" s="54">
        <v>1</v>
      </c>
      <c r="M16" s="54">
        <v>136</v>
      </c>
      <c r="N16" s="54">
        <v>2586</v>
      </c>
      <c r="O16" s="54">
        <f>SUM(B16:N16)</f>
        <v>50848</v>
      </c>
    </row>
    <row r="17" spans="1:16" x14ac:dyDescent="0.35">
      <c r="A17" s="63">
        <v>45180</v>
      </c>
      <c r="B17" s="54">
        <v>20</v>
      </c>
      <c r="C17" s="54">
        <v>232</v>
      </c>
      <c r="D17" s="54">
        <v>2259</v>
      </c>
      <c r="E17" s="54">
        <v>1109</v>
      </c>
      <c r="F17" s="54">
        <v>10798</v>
      </c>
      <c r="G17" s="54">
        <v>24</v>
      </c>
      <c r="H17" s="54">
        <v>6</v>
      </c>
      <c r="I17" s="54">
        <v>2</v>
      </c>
      <c r="J17" s="54">
        <v>1</v>
      </c>
      <c r="K17" s="54">
        <v>33760</v>
      </c>
      <c r="L17" s="54">
        <v>1</v>
      </c>
      <c r="M17" s="54">
        <v>136</v>
      </c>
      <c r="N17" s="54">
        <v>2614</v>
      </c>
      <c r="O17" s="54">
        <f>SUM(B17:N17)</f>
        <v>50962</v>
      </c>
    </row>
    <row r="18" spans="1:16" s="36" customFormat="1" x14ac:dyDescent="0.35">
      <c r="A18" s="55" t="s">
        <v>25</v>
      </c>
      <c r="B18" s="56">
        <f>B17-B16</f>
        <v>0</v>
      </c>
      <c r="C18" s="56">
        <f t="shared" ref="C18:O18" si="1">C17-C16</f>
        <v>0</v>
      </c>
      <c r="D18" s="56">
        <f t="shared" si="1"/>
        <v>24</v>
      </c>
      <c r="E18" s="56">
        <f t="shared" si="1"/>
        <v>7</v>
      </c>
      <c r="F18" s="56">
        <f t="shared" si="1"/>
        <v>83</v>
      </c>
      <c r="G18" s="56">
        <f t="shared" si="1"/>
        <v>0</v>
      </c>
      <c r="H18" s="56">
        <f t="shared" si="1"/>
        <v>0</v>
      </c>
      <c r="I18" s="56">
        <f t="shared" si="1"/>
        <v>0</v>
      </c>
      <c r="J18" s="56">
        <f t="shared" si="1"/>
        <v>0</v>
      </c>
      <c r="K18" s="56">
        <f t="shared" si="1"/>
        <v>-28</v>
      </c>
      <c r="L18" s="56">
        <f t="shared" si="1"/>
        <v>0</v>
      </c>
      <c r="M18" s="56">
        <f t="shared" si="1"/>
        <v>0</v>
      </c>
      <c r="N18" s="56">
        <f t="shared" si="1"/>
        <v>28</v>
      </c>
      <c r="O18" s="56">
        <f t="shared" si="1"/>
        <v>114</v>
      </c>
    </row>
    <row r="19" spans="1:16" x14ac:dyDescent="0.35">
      <c r="O19" s="41"/>
    </row>
    <row r="20" spans="1:16" ht="16.5" x14ac:dyDescent="0.35">
      <c r="A20" s="68" t="s">
        <v>26</v>
      </c>
      <c r="B20" s="68"/>
      <c r="C20" s="68"/>
      <c r="D20" s="68"/>
      <c r="E20" s="68"/>
      <c r="F20" s="68"/>
      <c r="G20" s="68"/>
      <c r="H20" s="68"/>
      <c r="I20" s="68"/>
    </row>
    <row r="21" spans="1:16" ht="16.5" x14ac:dyDescent="0.35">
      <c r="A21" s="65" t="s">
        <v>46</v>
      </c>
      <c r="N21" s="57"/>
      <c r="O21" s="57"/>
      <c r="P21" s="51"/>
    </row>
    <row r="22" spans="1:16" ht="16.5" x14ac:dyDescent="0.35">
      <c r="A22" s="37" t="s">
        <v>27</v>
      </c>
      <c r="M22" s="33"/>
      <c r="N22" s="57"/>
      <c r="O22" s="57"/>
      <c r="P22" s="51"/>
    </row>
    <row r="23" spans="1:16" ht="16.5" x14ac:dyDescent="0.35">
      <c r="A23" s="37" t="s">
        <v>28</v>
      </c>
      <c r="N23" s="57"/>
      <c r="O23" s="57"/>
      <c r="P23" s="51"/>
    </row>
    <row r="24" spans="1:16" ht="16.5" x14ac:dyDescent="0.35">
      <c r="A24" s="37" t="s">
        <v>29</v>
      </c>
      <c r="M24" s="33"/>
      <c r="N24" s="57"/>
      <c r="O24" s="57"/>
      <c r="P24" s="51"/>
    </row>
  </sheetData>
  <mergeCells count="3">
    <mergeCell ref="D1:P1"/>
    <mergeCell ref="A1:C1"/>
    <mergeCell ref="A20:I20"/>
  </mergeCells>
  <phoneticPr fontId="3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M19"/>
  <sheetViews>
    <sheetView tabSelected="1" zoomScale="85" zoomScaleNormal="85" workbookViewId="0">
      <selection activeCell="O31" sqref="O31"/>
    </sheetView>
  </sheetViews>
  <sheetFormatPr defaultColWidth="9.08984375" defaultRowHeight="14.5" x14ac:dyDescent="0.35"/>
  <cols>
    <col min="1" max="1" width="42.36328125" customWidth="1"/>
    <col min="2" max="2" width="13" customWidth="1"/>
    <col min="3" max="4" width="15" customWidth="1"/>
    <col min="5" max="5" width="9.90625" customWidth="1"/>
    <col min="6" max="6" width="10.54296875" customWidth="1"/>
    <col min="7" max="7" width="9.36328125" customWidth="1"/>
    <col min="8" max="8" width="12.36328125" customWidth="1"/>
    <col min="9" max="9" width="14.90625" customWidth="1"/>
    <col min="10" max="10" width="15" customWidth="1"/>
    <col min="11" max="11" width="16" customWidth="1"/>
    <col min="12" max="12" width="14.36328125" customWidth="1"/>
    <col min="13" max="13" width="20" customWidth="1"/>
    <col min="14" max="14" width="30" bestFit="1" customWidth="1"/>
    <col min="15" max="15" width="14.36328125" bestFit="1" customWidth="1"/>
  </cols>
  <sheetData>
    <row r="1" spans="1:13" x14ac:dyDescent="0.35">
      <c r="A1" s="69" t="s">
        <v>49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3" x14ac:dyDescent="0.35">
      <c r="A2" s="1"/>
      <c r="B2" s="71"/>
      <c r="C2" s="72"/>
      <c r="D2" s="72"/>
      <c r="E2" s="72"/>
      <c r="F2" s="72"/>
      <c r="G2" s="72"/>
      <c r="H2" s="72"/>
      <c r="I2" s="73"/>
    </row>
    <row r="3" spans="1:13" s="3" customFormat="1" ht="70.5" customHeight="1" x14ac:dyDescent="0.3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8</v>
      </c>
      <c r="H3" s="24" t="str">
        <f>[1]Sheet1!$G$4</f>
        <v>Imlitex</v>
      </c>
      <c r="I3" s="26" t="s">
        <v>30</v>
      </c>
      <c r="J3" s="4" t="s">
        <v>31</v>
      </c>
      <c r="K3" s="4" t="s">
        <v>32</v>
      </c>
      <c r="L3" s="4" t="s">
        <v>14</v>
      </c>
    </row>
    <row r="4" spans="1:13" x14ac:dyDescent="0.35">
      <c r="A4" s="27" t="s">
        <v>33</v>
      </c>
      <c r="B4" s="28">
        <f>'ESO informacija 09.11'!B4</f>
        <v>0</v>
      </c>
      <c r="C4" s="28">
        <f>'ESO informacija 09.11'!C4</f>
        <v>413</v>
      </c>
      <c r="D4" s="28">
        <f>'ESO informacija 09.11'!D4</f>
        <v>26290</v>
      </c>
      <c r="E4" s="28">
        <f>'ESO informacija 09.11'!E4</f>
        <v>14613</v>
      </c>
      <c r="F4" s="28">
        <f>'ESO informacija 09.11'!F4</f>
        <v>53891</v>
      </c>
      <c r="G4" s="28">
        <f>'ESO informacija 09.11'!H4</f>
        <v>13</v>
      </c>
      <c r="H4" s="28">
        <f>'ESO informacija 09.11'!G4</f>
        <v>0</v>
      </c>
      <c r="I4" s="29">
        <f>'ESO informacija 09.11'!K4</f>
        <v>95262</v>
      </c>
      <c r="J4" s="9">
        <f>'ESO informacija 09.11'!L4</f>
        <v>97639</v>
      </c>
      <c r="K4" s="9">
        <f>J4-I4</f>
        <v>2377</v>
      </c>
      <c r="L4" s="10">
        <f>K4/J4</f>
        <v>2.4344780261985478E-2</v>
      </c>
      <c r="M4" s="33"/>
    </row>
    <row r="5" spans="1:13" x14ac:dyDescent="0.35">
      <c r="A5" s="27" t="s">
        <v>34</v>
      </c>
      <c r="B5" s="28">
        <f>'ESO informacija 09.11'!B5</f>
        <v>0</v>
      </c>
      <c r="C5" s="28">
        <f>'ESO informacija 09.11'!C5</f>
        <v>3926</v>
      </c>
      <c r="D5" s="28">
        <f>'ESO informacija 09.11'!D5</f>
        <v>101968</v>
      </c>
      <c r="E5" s="28">
        <f>'ESO informacija 09.11'!E5</f>
        <v>69563</v>
      </c>
      <c r="F5" s="28">
        <f>'ESO informacija 09.11'!F5</f>
        <v>523238</v>
      </c>
      <c r="G5" s="28">
        <f>'ESO informacija 09.11'!H5</f>
        <v>56</v>
      </c>
      <c r="H5" s="28">
        <f>'ESO informacija 09.11'!G5</f>
        <v>0</v>
      </c>
      <c r="I5" s="29">
        <f>'ESO informacija 09.11'!K5</f>
        <v>699032</v>
      </c>
      <c r="J5" s="9">
        <f>'ESO informacija 09.11'!L5</f>
        <v>738262</v>
      </c>
      <c r="K5" s="9">
        <f>J5-I5</f>
        <v>39230</v>
      </c>
      <c r="L5" s="10">
        <f>K5/J5</f>
        <v>5.3138316749338312E-2</v>
      </c>
    </row>
    <row r="6" spans="1:13" x14ac:dyDescent="0.35">
      <c r="A6" s="27" t="s">
        <v>35</v>
      </c>
      <c r="B6" s="28">
        <f>'ESO informacija 09.11'!B6</f>
        <v>0</v>
      </c>
      <c r="C6" s="28">
        <f>'ESO informacija 09.11'!C6</f>
        <v>1435</v>
      </c>
      <c r="D6" s="28">
        <f>'ESO informacija 09.11'!D6</f>
        <v>55612</v>
      </c>
      <c r="E6" s="28">
        <f>'ESO informacija 09.11'!E6</f>
        <v>35025</v>
      </c>
      <c r="F6" s="28">
        <f>'ESO informacija 09.11'!F6</f>
        <v>344813</v>
      </c>
      <c r="G6" s="28">
        <f>'ESO informacija 09.11'!H6</f>
        <v>25</v>
      </c>
      <c r="H6" s="28">
        <f>'ESO informacija 09.11'!G6</f>
        <v>0</v>
      </c>
      <c r="I6" s="29">
        <f>'ESO informacija 09.11'!K6</f>
        <v>437248</v>
      </c>
      <c r="J6" s="9">
        <f>'ESO informacija 09.11'!L6</f>
        <v>886548</v>
      </c>
      <c r="K6" s="9">
        <f>J6-I6</f>
        <v>449300</v>
      </c>
      <c r="L6" s="10">
        <f>K6/J6</f>
        <v>0.5067971502953027</v>
      </c>
    </row>
    <row r="7" spans="1:13" x14ac:dyDescent="0.35">
      <c r="A7" s="30" t="s">
        <v>36</v>
      </c>
      <c r="B7" s="28">
        <f>'ESO informacija 09.11'!B7</f>
        <v>0</v>
      </c>
      <c r="C7" s="28">
        <f>'ESO informacija 09.11'!C7</f>
        <v>15</v>
      </c>
      <c r="D7" s="28">
        <f>'ESO informacija 09.11'!D7</f>
        <v>249</v>
      </c>
      <c r="E7" s="28">
        <f>'ESO informacija 09.11'!E7</f>
        <v>94</v>
      </c>
      <c r="F7" s="28">
        <f>'ESO informacija 09.11'!F7</f>
        <v>543</v>
      </c>
      <c r="G7" s="28">
        <f>'ESO informacija 09.11'!H7</f>
        <v>0</v>
      </c>
      <c r="H7" s="28">
        <f>'ESO informacija 09.11'!G7</f>
        <v>0</v>
      </c>
      <c r="I7" s="29">
        <f>'ESO informacija 09.11'!K7</f>
        <v>986</v>
      </c>
      <c r="J7" s="9">
        <f>'ESO informacija 09.11'!L7</f>
        <v>2496</v>
      </c>
      <c r="K7" s="9">
        <f>J7-I7</f>
        <v>1510</v>
      </c>
      <c r="L7" s="10">
        <f>K7/J7</f>
        <v>0.60496794871794868</v>
      </c>
    </row>
    <row r="8" spans="1:13" x14ac:dyDescent="0.35">
      <c r="A8" s="27" t="s">
        <v>37</v>
      </c>
      <c r="B8" s="29">
        <f>SUM(B4:B7)</f>
        <v>0</v>
      </c>
      <c r="C8" s="29">
        <f t="shared" ref="C8:I8" si="0">SUM(C4:C7)</f>
        <v>5789</v>
      </c>
      <c r="D8" s="29">
        <f>SUM(D4:D7)</f>
        <v>184119</v>
      </c>
      <c r="E8" s="29">
        <f t="shared" si="0"/>
        <v>119295</v>
      </c>
      <c r="F8" s="29">
        <f t="shared" si="0"/>
        <v>922485</v>
      </c>
      <c r="G8" s="29">
        <f t="shared" si="0"/>
        <v>94</v>
      </c>
      <c r="H8" s="29">
        <f t="shared" si="0"/>
        <v>0</v>
      </c>
      <c r="I8" s="29">
        <f t="shared" si="0"/>
        <v>1232528</v>
      </c>
      <c r="J8" s="11">
        <f>'ESO informacija 09.11'!L8</f>
        <v>1724945</v>
      </c>
      <c r="K8" s="12">
        <f>J8-I8</f>
        <v>492417</v>
      </c>
      <c r="L8" s="13"/>
    </row>
    <row r="9" spans="1:13" x14ac:dyDescent="0.35">
      <c r="A9" s="2" t="s">
        <v>38</v>
      </c>
      <c r="B9" s="14">
        <f>B4/$I$4</f>
        <v>0</v>
      </c>
      <c r="C9" s="14">
        <f t="shared" ref="C9:H9" si="1">C4/$I$4</f>
        <v>4.3354118116352798E-3</v>
      </c>
      <c r="D9" s="14">
        <f t="shared" si="1"/>
        <v>0.27597573009174697</v>
      </c>
      <c r="E9" s="14">
        <f t="shared" si="1"/>
        <v>0.15339799710272722</v>
      </c>
      <c r="F9" s="14">
        <f t="shared" si="1"/>
        <v>0.56571350591001657</v>
      </c>
      <c r="G9" s="15">
        <f t="shared" si="1"/>
        <v>1.3646574709747853E-4</v>
      </c>
      <c r="H9" s="14">
        <f t="shared" si="1"/>
        <v>0</v>
      </c>
      <c r="I9" s="16"/>
      <c r="J9" s="17">
        <f>I4/J4</f>
        <v>0.9756552197380145</v>
      </c>
      <c r="K9" s="17">
        <f>K4/J4</f>
        <v>2.4344780261985478E-2</v>
      </c>
      <c r="L9" s="13"/>
    </row>
    <row r="10" spans="1:13" x14ac:dyDescent="0.35">
      <c r="A10" s="2" t="s">
        <v>39</v>
      </c>
      <c r="B10" s="14">
        <f t="shared" ref="B10:H10" si="2">B5/$I$5</f>
        <v>0</v>
      </c>
      <c r="C10" s="14">
        <f>C5/$I$5</f>
        <v>5.616338021721466E-3</v>
      </c>
      <c r="D10" s="14">
        <f t="shared" si="2"/>
        <v>0.14587028919992218</v>
      </c>
      <c r="E10" s="14">
        <f t="shared" si="2"/>
        <v>9.9513327000766774E-2</v>
      </c>
      <c r="F10" s="14">
        <f t="shared" si="2"/>
        <v>0.7485179505373144</v>
      </c>
      <c r="G10" s="15">
        <f t="shared" si="2"/>
        <v>8.0110781766786076E-5</v>
      </c>
      <c r="H10" s="14">
        <f t="shared" si="2"/>
        <v>0</v>
      </c>
      <c r="I10" s="16"/>
      <c r="J10" s="17">
        <f>I5/J5</f>
        <v>0.94686168325066167</v>
      </c>
      <c r="K10" s="17">
        <f>K5/J5</f>
        <v>5.3138316749338312E-2</v>
      </c>
      <c r="L10" s="13"/>
    </row>
    <row r="11" spans="1:13" x14ac:dyDescent="0.35">
      <c r="A11" s="2" t="s">
        <v>40</v>
      </c>
      <c r="B11" s="14">
        <f>B6/$I$6</f>
        <v>0</v>
      </c>
      <c r="C11" s="14">
        <f t="shared" ref="C11:H11" si="3">C6/$I$6</f>
        <v>3.281890368852459E-3</v>
      </c>
      <c r="D11" s="14">
        <f t="shared" si="3"/>
        <v>0.12718640222482436</v>
      </c>
      <c r="E11" s="14">
        <f t="shared" si="3"/>
        <v>8.0103282347775182E-2</v>
      </c>
      <c r="F11" s="14">
        <f t="shared" si="3"/>
        <v>0.78859823258196726</v>
      </c>
      <c r="G11" s="18">
        <f t="shared" si="3"/>
        <v>5.7175790398126466E-5</v>
      </c>
      <c r="H11" s="14">
        <f t="shared" si="3"/>
        <v>0</v>
      </c>
      <c r="I11" s="16"/>
      <c r="J11" s="17">
        <f>I6/J6</f>
        <v>0.4932028497046973</v>
      </c>
      <c r="K11" s="17">
        <f>K6/J6</f>
        <v>0.5067971502953027</v>
      </c>
      <c r="L11" s="13"/>
    </row>
    <row r="12" spans="1:13" x14ac:dyDescent="0.35">
      <c r="A12" s="2" t="s">
        <v>41</v>
      </c>
      <c r="B12" s="14">
        <f>B7/$I$7</f>
        <v>0</v>
      </c>
      <c r="C12" s="14">
        <f t="shared" ref="C12:H12" si="4">C7/$I$7</f>
        <v>1.5212981744421906E-2</v>
      </c>
      <c r="D12" s="14">
        <f t="shared" si="4"/>
        <v>0.25253549695740363</v>
      </c>
      <c r="E12" s="14">
        <f t="shared" si="4"/>
        <v>9.5334685598377281E-2</v>
      </c>
      <c r="F12" s="14">
        <f t="shared" si="4"/>
        <v>0.55070993914807298</v>
      </c>
      <c r="G12" s="14">
        <f t="shared" si="4"/>
        <v>0</v>
      </c>
      <c r="H12" s="14">
        <f t="shared" si="4"/>
        <v>0</v>
      </c>
      <c r="I12" s="16"/>
      <c r="J12" s="17">
        <f>I7/J7</f>
        <v>0.39503205128205127</v>
      </c>
      <c r="K12" s="17">
        <f>K7/J7</f>
        <v>0.60496794871794868</v>
      </c>
      <c r="L12" s="13"/>
    </row>
    <row r="13" spans="1:13" x14ac:dyDescent="0.35">
      <c r="A13" s="2" t="s">
        <v>42</v>
      </c>
      <c r="B13" s="14">
        <f t="shared" ref="B13:H13" si="5">B8/$I$8</f>
        <v>0</v>
      </c>
      <c r="C13" s="14">
        <f t="shared" si="5"/>
        <v>4.6968507003492012E-3</v>
      </c>
      <c r="D13" s="14">
        <f t="shared" si="5"/>
        <v>0.14938321888022016</v>
      </c>
      <c r="E13" s="14">
        <f>E8/$I$8</f>
        <v>9.6788876195916029E-2</v>
      </c>
      <c r="F13" s="14">
        <f t="shared" si="5"/>
        <v>0.74844952812431031</v>
      </c>
      <c r="G13" s="18">
        <f t="shared" si="5"/>
        <v>7.6266015863331297E-5</v>
      </c>
      <c r="H13" s="14">
        <f t="shared" si="5"/>
        <v>0</v>
      </c>
      <c r="I13" s="16"/>
      <c r="J13" s="17">
        <f>I8/J8</f>
        <v>0.71453176767954918</v>
      </c>
      <c r="K13" s="17">
        <f>K8/J8</f>
        <v>0.28546823232045082</v>
      </c>
      <c r="L13" s="13"/>
    </row>
    <row r="14" spans="1:13" x14ac:dyDescent="0.35">
      <c r="A14" s="5" t="s">
        <v>43</v>
      </c>
    </row>
    <row r="15" spans="1:13" x14ac:dyDescent="0.35">
      <c r="A15" s="62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3" x14ac:dyDescent="0.35">
      <c r="B16" s="51"/>
      <c r="C16" s="51"/>
      <c r="D16" s="51"/>
      <c r="E16" s="51"/>
      <c r="F16" s="51"/>
      <c r="G16" s="51"/>
      <c r="H16" s="51"/>
      <c r="I16" s="19"/>
    </row>
    <row r="17" spans="9:9" x14ac:dyDescent="0.35">
      <c r="I17" s="19"/>
    </row>
    <row r="18" spans="9:9" x14ac:dyDescent="0.35">
      <c r="I18" s="19"/>
    </row>
    <row r="19" spans="9:9" x14ac:dyDescent="0.35">
      <c r="I19" s="19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zoomScale="80" zoomScaleNormal="80" workbookViewId="0">
      <selection sqref="A1:M1"/>
    </sheetView>
  </sheetViews>
  <sheetFormatPr defaultRowHeight="14.5" x14ac:dyDescent="0.35"/>
  <cols>
    <col min="1" max="1" width="23" bestFit="1" customWidth="1"/>
    <col min="2" max="2" width="13.90625" customWidth="1"/>
    <col min="3" max="3" width="18.54296875" bestFit="1" customWidth="1"/>
    <col min="4" max="4" width="14.6328125" bestFit="1" customWidth="1"/>
    <col min="5" max="5" width="16" bestFit="1" customWidth="1"/>
    <col min="6" max="6" width="14" customWidth="1"/>
    <col min="7" max="7" width="13.90625" bestFit="1" customWidth="1"/>
    <col min="8" max="8" width="20" bestFit="1" customWidth="1"/>
    <col min="9" max="9" width="15" bestFit="1" customWidth="1"/>
    <col min="10" max="10" width="9.6328125" customWidth="1"/>
    <col min="11" max="11" width="10" customWidth="1"/>
    <col min="12" max="12" width="18" bestFit="1" customWidth="1"/>
    <col min="13" max="13" width="18" customWidth="1"/>
    <col min="14" max="14" width="15.90625" customWidth="1"/>
    <col min="15" max="15" width="20" customWidth="1"/>
    <col min="16" max="16" width="14.36328125" bestFit="1" customWidth="1"/>
  </cols>
  <sheetData>
    <row r="1" spans="1:15" x14ac:dyDescent="0.35">
      <c r="A1" s="74" t="s">
        <v>49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64"/>
    </row>
    <row r="2" spans="1:1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 x14ac:dyDescent="0.35">
      <c r="A3" s="2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tr">
        <f>'ESO informacija 09.11'!G3</f>
        <v>Imlitex</v>
      </c>
      <c r="H3" s="24" t="s">
        <v>8</v>
      </c>
      <c r="I3" s="24" t="s">
        <v>44</v>
      </c>
      <c r="J3" s="24"/>
      <c r="K3" s="25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x14ac:dyDescent="0.35">
      <c r="A4" s="1">
        <v>1</v>
      </c>
      <c r="B4" s="20">
        <f>'ESO informacija 09.11'!B4</f>
        <v>0</v>
      </c>
      <c r="C4" s="20">
        <f>'ESO informacija 09.11'!C4</f>
        <v>413</v>
      </c>
      <c r="D4" s="20">
        <f>'ESO informacija 09.11'!D4</f>
        <v>26290</v>
      </c>
      <c r="E4" s="20">
        <f>'ESO informacija 09.11'!E4</f>
        <v>14613</v>
      </c>
      <c r="F4" s="20">
        <f>'ESO informacija 09.11'!F4</f>
        <v>53891</v>
      </c>
      <c r="G4" s="20">
        <f>'ESO informacija 09.11'!G4</f>
        <v>0</v>
      </c>
      <c r="H4" s="20">
        <f>'ESO informacija 09.11'!H4</f>
        <v>13</v>
      </c>
      <c r="I4" s="23">
        <f>'ESO informacija 09.11'!P4</f>
        <v>42</v>
      </c>
      <c r="J4" s="20">
        <f>'ESO informacija 09.11'!J4</f>
        <v>0</v>
      </c>
      <c r="K4" s="20">
        <f>'ESO informacija 09.11'!K4</f>
        <v>95262</v>
      </c>
      <c r="L4" s="7">
        <f>'ESO informacija 09.11'!L4</f>
        <v>97639</v>
      </c>
      <c r="M4" s="7">
        <f>L4-K4</f>
        <v>2377</v>
      </c>
      <c r="N4" s="6">
        <f>M4/L4</f>
        <v>2.4344780261985478E-2</v>
      </c>
      <c r="O4" s="6">
        <f>1-N4</f>
        <v>0.9756552197380145</v>
      </c>
    </row>
    <row r="5" spans="1:15" x14ac:dyDescent="0.35">
      <c r="A5" s="1">
        <v>2</v>
      </c>
      <c r="B5" s="20">
        <f>'ESO informacija 09.11'!B5</f>
        <v>0</v>
      </c>
      <c r="C5" s="20">
        <f>'ESO informacija 09.11'!C5</f>
        <v>3926</v>
      </c>
      <c r="D5" s="20">
        <f>'ESO informacija 09.11'!D5</f>
        <v>101968</v>
      </c>
      <c r="E5" s="20">
        <f>'ESO informacija 09.11'!E5</f>
        <v>69563</v>
      </c>
      <c r="F5" s="20">
        <f>'ESO informacija 09.11'!F5</f>
        <v>523238</v>
      </c>
      <c r="G5" s="20">
        <f>'ESO informacija 09.11'!G5</f>
        <v>0</v>
      </c>
      <c r="H5" s="20">
        <f>'ESO informacija 09.11'!H5</f>
        <v>56</v>
      </c>
      <c r="I5" s="23">
        <f>'ESO informacija 09.11'!P5</f>
        <v>281</v>
      </c>
      <c r="J5" s="20">
        <f>'ESO informacija 09.11'!J5</f>
        <v>0</v>
      </c>
      <c r="K5" s="20">
        <f>'ESO informacija 09.11'!K5</f>
        <v>699032</v>
      </c>
      <c r="L5" s="7">
        <f>'ESO informacija 09.11'!L5</f>
        <v>738262</v>
      </c>
      <c r="M5" s="7">
        <f>L5-K5</f>
        <v>39230</v>
      </c>
      <c r="N5" s="6">
        <f>M5/L5</f>
        <v>5.3138316749338312E-2</v>
      </c>
      <c r="O5" s="6">
        <f>1-N5</f>
        <v>0.94686168325066167</v>
      </c>
    </row>
    <row r="6" spans="1:15" x14ac:dyDescent="0.35">
      <c r="A6" s="1">
        <v>3</v>
      </c>
      <c r="B6" s="20">
        <f>'ESO informacija 09.11'!B6</f>
        <v>0</v>
      </c>
      <c r="C6" s="20">
        <f>'ESO informacija 09.11'!C6</f>
        <v>1435</v>
      </c>
      <c r="D6" s="20">
        <f>'ESO informacija 09.11'!D6</f>
        <v>55612</v>
      </c>
      <c r="E6" s="20">
        <f>'ESO informacija 09.11'!E6</f>
        <v>35025</v>
      </c>
      <c r="F6" s="20">
        <f>'ESO informacija 09.11'!F6</f>
        <v>344813</v>
      </c>
      <c r="G6" s="20">
        <f>'ESO informacija 09.11'!G6</f>
        <v>0</v>
      </c>
      <c r="H6" s="20">
        <f>'ESO informacija 09.11'!H6</f>
        <v>25</v>
      </c>
      <c r="I6" s="23">
        <f>'ESO informacija 09.11'!P6</f>
        <v>338</v>
      </c>
      <c r="J6" s="20">
        <f>'ESO informacija 09.11'!J6</f>
        <v>0</v>
      </c>
      <c r="K6" s="20">
        <f>'ESO informacija 09.11'!K6</f>
        <v>437248</v>
      </c>
      <c r="L6" s="7">
        <f>'ESO informacija 09.11'!L6</f>
        <v>886548</v>
      </c>
      <c r="M6" s="7">
        <f>L6-K6</f>
        <v>449300</v>
      </c>
      <c r="N6" s="6">
        <f>M6/L6</f>
        <v>0.5067971502953027</v>
      </c>
      <c r="O6" s="6">
        <f>1-N6</f>
        <v>0.4932028497046973</v>
      </c>
    </row>
    <row r="7" spans="1:15" x14ac:dyDescent="0.35">
      <c r="A7" s="1" t="s">
        <v>17</v>
      </c>
      <c r="B7" s="20">
        <f>'ESO informacija 09.11'!B7</f>
        <v>0</v>
      </c>
      <c r="C7" s="20">
        <f>'ESO informacija 09.11'!C7</f>
        <v>15</v>
      </c>
      <c r="D7" s="20">
        <f>'ESO informacija 09.11'!D7</f>
        <v>249</v>
      </c>
      <c r="E7" s="20">
        <f>'ESO informacija 09.11'!E7</f>
        <v>94</v>
      </c>
      <c r="F7" s="20">
        <f>'ESO informacija 09.11'!F7</f>
        <v>543</v>
      </c>
      <c r="G7" s="20">
        <f>'ESO informacija 09.11'!G7</f>
        <v>0</v>
      </c>
      <c r="H7" s="20">
        <f>'ESO informacija 09.11'!H7</f>
        <v>0</v>
      </c>
      <c r="I7" s="23">
        <f>'ESO informacija 09.11'!P7</f>
        <v>85</v>
      </c>
      <c r="J7" s="20">
        <f>'ESO informacija 09.11'!J7</f>
        <v>0</v>
      </c>
      <c r="K7" s="20">
        <f>'ESO informacija 09.11'!K7</f>
        <v>986</v>
      </c>
      <c r="L7" s="7">
        <f>'ESO informacija 09.11'!L7</f>
        <v>2496</v>
      </c>
      <c r="M7" s="7">
        <f>L7-K7</f>
        <v>1510</v>
      </c>
      <c r="N7" s="6">
        <f>M7/L7</f>
        <v>0.60496794871794868</v>
      </c>
      <c r="O7" s="6">
        <f>1-N7</f>
        <v>0.39503205128205132</v>
      </c>
    </row>
    <row r="8" spans="1:15" x14ac:dyDescent="0.35">
      <c r="A8" s="1" t="s">
        <v>18</v>
      </c>
      <c r="B8" s="23">
        <f>SUM(B4:B7)</f>
        <v>0</v>
      </c>
      <c r="C8" s="23">
        <f t="shared" ref="C8:J8" si="0">SUM(C4:C7)</f>
        <v>5789</v>
      </c>
      <c r="D8" s="23">
        <f t="shared" si="0"/>
        <v>184119</v>
      </c>
      <c r="E8" s="23">
        <f t="shared" si="0"/>
        <v>119295</v>
      </c>
      <c r="F8" s="23">
        <f t="shared" si="0"/>
        <v>922485</v>
      </c>
      <c r="G8" s="23">
        <f t="shared" si="0"/>
        <v>0</v>
      </c>
      <c r="H8" s="23">
        <f t="shared" si="0"/>
        <v>94</v>
      </c>
      <c r="I8" s="23">
        <f t="shared" si="0"/>
        <v>746</v>
      </c>
      <c r="J8" s="23">
        <f t="shared" si="0"/>
        <v>0</v>
      </c>
      <c r="K8" s="23">
        <f>SUM(B8:J8)</f>
        <v>1232528</v>
      </c>
      <c r="L8" s="7">
        <f>SUM(L4:L7)</f>
        <v>1724945</v>
      </c>
      <c r="M8" s="7">
        <f>L8-K8</f>
        <v>492417</v>
      </c>
      <c r="N8" s="6">
        <f>M8/L8</f>
        <v>0.28546823232045082</v>
      </c>
      <c r="O8" s="6">
        <f>1-N8</f>
        <v>0.71453176767954918</v>
      </c>
    </row>
    <row r="10" spans="1:15" x14ac:dyDescent="0.35">
      <c r="A10" t="s">
        <v>45</v>
      </c>
      <c r="B10" s="32">
        <f>B8-'ESO informacija 09.11'!B8</f>
        <v>0</v>
      </c>
      <c r="C10" s="32">
        <f>C8-'ESO informacija 09.11'!C8</f>
        <v>0</v>
      </c>
      <c r="D10" s="32">
        <f>D8-'ESO informacija 09.11'!D8</f>
        <v>0</v>
      </c>
      <c r="E10" s="32">
        <f>E8-'ESO informacija 09.11'!E8</f>
        <v>0</v>
      </c>
      <c r="F10" s="32">
        <f>F8-'ESO informacija 09.11'!F8</f>
        <v>0</v>
      </c>
      <c r="G10" s="32">
        <f>G8-'ESO informacija 09.11'!G8</f>
        <v>0</v>
      </c>
      <c r="H10" s="32">
        <f>H8-'ESO informacija 09.11'!H8</f>
        <v>0</v>
      </c>
      <c r="I10" s="32">
        <f>I8-'ESO informacija 09.11'!I8-'ESO informacija 09.11'!P8</f>
        <v>0</v>
      </c>
      <c r="J10" s="32">
        <f>J8-'ESO informacija 09.11'!J8</f>
        <v>0</v>
      </c>
      <c r="K10" s="32">
        <f>K8-'ESO informacija 09.11'!K8</f>
        <v>0</v>
      </c>
      <c r="L10" s="32">
        <f>L8-'ESO informacija 09.11'!L8</f>
        <v>0</v>
      </c>
      <c r="M10" s="32">
        <f>M8-'ESO informacija 09.11'!M8</f>
        <v>0</v>
      </c>
    </row>
  </sheetData>
  <mergeCells count="1">
    <mergeCell ref="A1:M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04942B-67B7-4F18-924B-076719A3EF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BE4683-088A-4705-9E7C-C80D555970E8}"/>
</file>

<file path=customXml/itemProps3.xml><?xml version="1.0" encoding="utf-8"?>
<ds:datastoreItem xmlns:ds="http://schemas.openxmlformats.org/officeDocument/2006/customXml" ds:itemID="{25F0AA9F-310D-4C20-8E0E-20958B26F831}">
  <ds:schemaRefs>
    <ds:schemaRef ds:uri="http://schemas.openxmlformats.org/package/2006/metadata/core-properties"/>
    <ds:schemaRef ds:uri="b4b23a0a-42f1-4c40-ae9d-10bde79c64e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536add43-ada2-49b4-8388-a56e99b9868c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ESO informacija 09.11</vt:lpstr>
      <vt:lpstr>1. Grafikai 09.11</vt:lpstr>
      <vt:lpstr>2. Tinklapiui 09.11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>Aurelija Maciūtė</cp:lastModifiedBy>
  <cp:revision/>
  <dcterms:created xsi:type="dcterms:W3CDTF">2015-06-05T18:17:20Z</dcterms:created>
  <dcterms:modified xsi:type="dcterms:W3CDTF">2023-09-11T07:01:14Z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