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/>
  <mc:AlternateContent xmlns:mc="http://schemas.openxmlformats.org/markup-compatibility/2006">
    <mc:Choice Requires="x15">
      <x15ac:absPath xmlns:x15ac="http://schemas.microsoft.com/office/spreadsheetml/2010/11/ac" url="C:\Users\e.zibort\Desktop\Kassavaitines ataskaitos\"/>
    </mc:Choice>
  </mc:AlternateContent>
  <xr:revisionPtr revIDLastSave="0" documentId="8_{D1F113CF-953F-4023-B09C-D6A9195C5F7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SO informacija 07.31" sheetId="7" r:id="rId1"/>
    <sheet name="1. Grafikai 07.31" sheetId="8" r:id="rId2"/>
    <sheet name="2. Tinklapiui 07.31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O17" i="7"/>
  <c r="K4" i="7"/>
  <c r="O16" i="7"/>
  <c r="P8" i="7"/>
  <c r="O15" i="7"/>
  <c r="O14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H8" i="8" s="1"/>
  <c r="G4" i="8"/>
  <c r="F4" i="8"/>
  <c r="F8" i="8" s="1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J9" i="8" l="1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I7" i="8"/>
  <c r="C12" i="8" s="1"/>
  <c r="C8" i="9"/>
  <c r="C10" i="9" s="1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B12" i="8" l="1"/>
  <c r="E12" i="8"/>
  <c r="D12" i="8"/>
  <c r="J12" i="8"/>
  <c r="K7" i="8"/>
  <c r="L7" i="8" s="1"/>
  <c r="K8" i="9"/>
  <c r="M8" i="9" s="1"/>
  <c r="D11" i="8"/>
  <c r="B11" i="8"/>
  <c r="G11" i="8"/>
  <c r="J11" i="8"/>
  <c r="I8" i="8"/>
  <c r="C13" i="8" s="1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E13" i="8" l="1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<sst xmlns="http://schemas.openxmlformats.org/spreadsheetml/2006/main" count="84" uniqueCount="50">
  <si>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Importuojama dalis į sheetą "Grafikai 07.31 pilkai pažymėta</t>
  </si>
  <si>
    <t xml:space="preserve">                                                                                              2023 m. liepos 31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</si>
  <si>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</si>
  <si>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</si>
  <si>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</si>
  <si>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</si>
  <si>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</si>
  <si>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</si>
  <si>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</si>
  <si>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</si>
  <si>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</si>
  <si>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</si>
  <si>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</si>
  <si>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</si>
  <si>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</si>
  <si>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</si>
  <si>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</si>
  <si>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</si>
  <si>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</si>
  <si>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</si>
  <si>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</si>
  <si>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</si>
  <si>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</si>
  <si>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</si>
  <si>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</si>
  <si>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</si>
  <si>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</si>
  <si>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</si>
  <si>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</si>
  <si>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2023.08.01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</si>
  <si>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</si>
  <si>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</si>
  <si>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</si>
  <si>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liepos 31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</si>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</sst>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3" fontId="0" fillId="0" borderId="1" xfId="0" applyNumberFormat="1" applyBorder="1"/>
    <xf numFmtId="3" fontId="0" fillId="5" borderId="1" xfId="0" applyNumberFormat="1" applyFill="1" applyBorder="1"/>
    <xf numFmtId="0" fontId="18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10" fontId="16" fillId="0" borderId="0" xfId="0" applyNumberFormat="1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0" fillId="0" borderId="0" xfId="1" applyNumberFormat="1" applyFont="1"/>
    <xf numFmtId="0" fontId="1" fillId="0" borderId="0" xfId="0" applyFont="1"/>
    <xf numFmtId="1" fontId="19" fillId="0" borderId="1" xfId="2" applyNumberFormat="1" applyFont="1" applyBorder="1" applyAlignment="1">
      <alignment horizontal="right"/>
    </xf>
    <xf numFmtId="1" fontId="19" fillId="3" borderId="1" xfId="2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3" fontId="19" fillId="2" borderId="1" xfId="2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67" fontId="0" fillId="0" borderId="0" xfId="0" applyNumberFormat="1"/>
    <xf numFmtId="1" fontId="19" fillId="0" borderId="1" xfId="4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Įprastas" xfId="0" builtinId="0"/>
    <cellStyle name="Normal 2" xfId="2" xr:uid="{2AB09AD2-4A16-40DF-A4BD-CBE1F6FBCEE5}"/>
    <cellStyle name="Normal 2 2" xfId="3" xr:uid="{686C5ECA-9C2C-4D7B-A201-F97A860404F1}"/>
    <cellStyle name="Normal 2 3" xfId="4" xr:uid="{A5EBA453-AEC9-4C70-817A-8CA8316AB62E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07.31'!$I$3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07.31'!$I$4</c:f>
              <c:numCache>
                <c:formatCode>#,##0\ _€</c:formatCode>
                <c:ptCount val="1"/>
                <c:pt idx="0">
                  <c:v>95201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07.31'!$K$3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07.31'!$K$4</c:f>
              <c:numCache>
                <c:formatCode>#,##0\ _€</c:formatCode>
                <c:ptCount val="1"/>
                <c:pt idx="0">
                  <c:v>2448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07.31'!$I$3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5D900B1-F2CF-403F-A804-6E1FC25041A6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2BD83D12-9DD0-4771-A529-38E9CF7A86B4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07.31'!$I$5</c:f>
              <c:numCache>
                <c:formatCode>#,##0\ _€</c:formatCode>
                <c:ptCount val="1"/>
                <c:pt idx="0">
                  <c:v>698490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07.31'!$K$3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EF0B284-085A-4289-846C-2B5950C9F0DB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05357BB7-C261-4652-9427-AE23AB08596F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07.31'!$K$5</c:f>
              <c:numCache>
                <c:formatCode>#,##0\ _€</c:formatCode>
                <c:ptCount val="1"/>
                <c:pt idx="0">
                  <c:v>39841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07.31'!$I$3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296D91-8204-49F3-8EF6-3E3670C2DF82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8405BB1F-F95D-47B6-A480-06D8B0432B98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7EC64E-CDEF-4075-8FD3-486509AB1D40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F2208FDC-E4BE-40AB-B9B8-2E9984E8438F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AD1C2BB-9D09-4448-89BA-E4BADBF63BBE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ACF5FADB-A394-403A-A8CC-85FFFB7D3567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9BF6F9-516E-4B7E-A8EE-818FE948704C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6CE5A70E-F095-4D16-8BB0-B08A4FD4668B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07.31'!$I$4:$I$8</c:f>
              <c:numCache>
                <c:formatCode>#,##0\ _€</c:formatCode>
                <c:ptCount val="5"/>
                <c:pt idx="0">
                  <c:v>95201</c:v>
                </c:pt>
                <c:pt idx="1">
                  <c:v>698490</c:v>
                </c:pt>
                <c:pt idx="2">
                  <c:v>435331</c:v>
                </c:pt>
                <c:pt idx="3">
                  <c:v>736</c:v>
                </c:pt>
                <c:pt idx="4">
                  <c:v>1229758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07.31'!$J$9:$J$13</c15:f>
                <c15:dlblRangeCache>
                  <c:ptCount val="5"/>
                  <c:pt idx="0">
                    <c:v>97%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31%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07.31'!$K$3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FCC91EA-5557-47FA-A3A6-E2EB38995453}" type="CELLRANGE">
                      <a:rPr lang="en-US"/>
                      <a:pPr/>
                      <a:t>[]</a:t>
                    </a:fld>
                    <a:r>
                      <a:rPr lang="en-US" baseline="0"/>
                      <a:t>
</a:t>
                    </a:r>
                    <a:fld id="{223A1FA0-287A-45E7-A127-9A9D36C5B1D0}" type="VALU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07.31'!$K$4:$K$8</c:f>
              <c:numCache>
                <c:formatCode>#,##0\ _€</c:formatCode>
                <c:ptCount val="5"/>
                <c:pt idx="0">
                  <c:v>2448</c:v>
                </c:pt>
                <c:pt idx="1">
                  <c:v>39841</c:v>
                </c:pt>
                <c:pt idx="2">
                  <c:v>449276</c:v>
                </c:pt>
                <c:pt idx="3">
                  <c:v>1615</c:v>
                </c:pt>
                <c:pt idx="4" formatCode="_-* #,##0\ _€_-;\-* #,##0\ _€_-;_-* &quot;-&quot;\ _€_-;_-@_-">
                  <c:v>493180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07.31'!$K$9:$K$13</c15:f>
                <c15:dlblRangeCache>
                  <c:ptCount val="5"/>
                  <c:pt idx="0">
                    <c:v>3%</c:v>
                  </c:pt>
                  <c:pt idx="1">
                    <c:v>5%</c:v>
                  </c:pt>
                  <c:pt idx="2">
                    <c:v>51%</c:v>
                  </c:pt>
                  <c:pt idx="3">
                    <c:v>69%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07.31'!$A$4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AB4EC49-9829-4CA0-84D4-9096960443C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FF2782-0890-473F-A299-9D2501279F7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54C7D90-742C-44B4-B220-D9BEE11581A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B7296AD1-0604-4B52-8B9E-E8A551A7DCA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16D00999-C610-41CD-B557-B99F2EABCB3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07.31'!$C$4:$G$4</c:f>
              <c:numCache>
                <c:formatCode>#,##0\ _€</c:formatCode>
                <c:ptCount val="5"/>
                <c:pt idx="0">
                  <c:v>410</c:v>
                </c:pt>
                <c:pt idx="1">
                  <c:v>25886</c:v>
                </c:pt>
                <c:pt idx="2">
                  <c:v>14855</c:v>
                </c:pt>
                <c:pt idx="3">
                  <c:v>53934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07.31'!$C$9:$G$9</c15:f>
                <c15:dlblRangeCache>
                  <c:ptCount val="5"/>
                  <c:pt idx="0">
                    <c:v>0,4%</c:v>
                  </c:pt>
                  <c:pt idx="1">
                    <c:v>27,2%</c:v>
                  </c:pt>
                  <c:pt idx="2">
                    <c:v>15,6%</c:v>
                  </c:pt>
                  <c:pt idx="3">
                    <c:v>56,7%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07.31'!$A$5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4A00DEA4-410B-4248-BB07-6BE55BFE11E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2A28F1CD-C676-44E0-9D4A-6DB952A17D6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9F40D2A1-64C6-434F-B617-28DA89A52EE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63B0CC-1002-48D6-9467-B9BEFD48296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AAABA6DE-D37B-489E-A7CB-64B2EB47E8E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07.31'!$C$5:$G$5</c:f>
              <c:numCache>
                <c:formatCode>#,##0\ _€</c:formatCode>
                <c:ptCount val="5"/>
                <c:pt idx="0">
                  <c:v>3930</c:v>
                </c:pt>
                <c:pt idx="1">
                  <c:v>99975</c:v>
                </c:pt>
                <c:pt idx="2">
                  <c:v>70509</c:v>
                </c:pt>
                <c:pt idx="3">
                  <c:v>523163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07.31'!$C$10:$G$10</c15:f>
                <c15:dlblRangeCache>
                  <c:ptCount val="5"/>
                  <c:pt idx="0">
                    <c:v>0,6%</c:v>
                  </c:pt>
                  <c:pt idx="1">
                    <c:v>14,3%</c:v>
                  </c:pt>
                  <c:pt idx="2">
                    <c:v>10,1%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07.31'!$A$6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C2236617-EBC7-4468-9A37-9E19553D03B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4AAA975C-E0C5-4A1D-A4EA-78AC46459CAF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8CFBC9A5-59E4-4110-BEB9-E7C3BD0ED82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85C0C6FC-AAF1-4769-B3E8-571FA0F309F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F2652380-6559-4795-A32A-351763D76BF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07.31'!$C$6:$G$6</c:f>
              <c:numCache>
                <c:formatCode>#,##0\ _€</c:formatCode>
                <c:ptCount val="5"/>
                <c:pt idx="0">
                  <c:v>1396</c:v>
                </c:pt>
                <c:pt idx="1">
                  <c:v>53318</c:v>
                </c:pt>
                <c:pt idx="2">
                  <c:v>35167</c:v>
                </c:pt>
                <c:pt idx="3">
                  <c:v>342588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07.31'!$C$11:$G$11</c15:f>
                <c15:dlblRangeCache>
                  <c:ptCount val="5"/>
                  <c:pt idx="0">
                    <c:v>0,3%</c:v>
                  </c:pt>
                  <c:pt idx="1">
                    <c:v>12,2%</c:v>
                  </c:pt>
                  <c:pt idx="2">
                    <c:v>8,1%</c:v>
                  </c:pt>
                  <c:pt idx="3">
                    <c:v>78,7%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07.31'!$A$7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07.31'!$C$3:$G$3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07.31'!$C$7:$G$7</c:f>
              <c:numCache>
                <c:formatCode>#,##0\ _€</c:formatCode>
                <c:ptCount val="5"/>
                <c:pt idx="0">
                  <c:v>15</c:v>
                </c:pt>
                <c:pt idx="1">
                  <c:v>161</c:v>
                </c:pt>
                <c:pt idx="2">
                  <c:v>52</c:v>
                </c:pt>
                <c:pt idx="3">
                  <c:v>231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07.31'!$A$8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07.31'!$C$3:$G$3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07.31'!$C$8:$G$8</c:f>
              <c:numCache>
                <c:formatCode>#,##0\ _€</c:formatCode>
                <c:ptCount val="5"/>
                <c:pt idx="0">
                  <c:v>5751</c:v>
                </c:pt>
                <c:pt idx="1">
                  <c:v>179340</c:v>
                </c:pt>
                <c:pt idx="2">
                  <c:v>120583</c:v>
                </c:pt>
                <c:pt idx="3">
                  <c:v>919916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07.31'!$C$13:$G$13</c15:f>
                <c15:dlblRangeCache>
                  <c:ptCount val="5"/>
                  <c:pt idx="0">
                    <c:v>0,5%</c:v>
                  </c:pt>
                  <c:pt idx="1">
                    <c:v>14,6%</c:v>
                  </c:pt>
                  <c:pt idx="2">
                    <c:v>9,8%</c:v>
                  </c:pt>
                  <c:pt idx="3">
                    <c:v>74,8%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zoomScale="70" zoomScaleNormal="70" workbookViewId="0">
      <selection activeCell="F29" sqref="F29"/>
    </sheetView>
  </sheetViews>
  <sheetFormatPr defaultRowHeight="14.45"/>
  <cols>
    <col min="1" max="1" width="27.28515625" customWidth="1"/>
    <col min="2" max="2" width="13.85546875" customWidth="1"/>
    <col min="3" max="3" width="18.5703125" bestFit="1" customWidth="1"/>
    <col min="4" max="4" width="14.7109375" bestFit="1" customWidth="1"/>
    <col min="5" max="5" width="16" bestFit="1" customWidth="1"/>
    <col min="6" max="6" width="14" customWidth="1"/>
    <col min="7" max="7" width="13.85546875" bestFit="1" customWidth="1"/>
    <col min="8" max="8" width="20" bestFit="1" customWidth="1"/>
    <col min="9" max="9" width="15" bestFit="1" customWidth="1"/>
    <col min="10" max="10" width="9.7109375" customWidth="1"/>
    <col min="11" max="11" width="10" customWidth="1"/>
    <col min="12" max="12" width="18" bestFit="1" customWidth="1"/>
    <col min="13" max="13" width="18" customWidth="1"/>
    <col min="14" max="14" width="15.85546875" customWidth="1"/>
    <col min="15" max="15" width="20" customWidth="1"/>
    <col min="16" max="16" width="23.85546875" customWidth="1"/>
    <col min="17" max="17" width="14.28515625" bestFit="1" customWidth="1"/>
  </cols>
  <sheetData>
    <row r="1" spans="1:18">
      <c r="A1" s="67" t="s">
        <v>0</v>
      </c>
      <c r="B1" s="67"/>
      <c r="C1" s="67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4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>
      <c r="A4" s="20">
        <v>1</v>
      </c>
      <c r="B4" s="47">
        <v>0</v>
      </c>
      <c r="C4" s="65">
        <v>410</v>
      </c>
      <c r="D4" s="59">
        <v>25886</v>
      </c>
      <c r="E4" s="59">
        <v>14855</v>
      </c>
      <c r="F4" s="59">
        <v>53934</v>
      </c>
      <c r="G4" s="48">
        <v>0</v>
      </c>
      <c r="H4" s="47">
        <v>13</v>
      </c>
      <c r="I4" s="48">
        <v>0</v>
      </c>
      <c r="J4" s="48">
        <v>0</v>
      </c>
      <c r="K4" s="31">
        <f>SUM(B4:J4)+P4</f>
        <v>95201</v>
      </c>
      <c r="L4" s="62">
        <v>97649</v>
      </c>
      <c r="M4" s="7">
        <f>L4-K4</f>
        <v>2448</v>
      </c>
      <c r="N4" s="6">
        <f>M4/L4</f>
        <v>2.5069381150856638E-2</v>
      </c>
      <c r="O4" s="6">
        <f>1-N4</f>
        <v>0.97493061884914334</v>
      </c>
      <c r="P4" s="60">
        <v>103</v>
      </c>
      <c r="Q4" s="33"/>
      <c r="R4" s="33"/>
    </row>
    <row r="5" spans="1:18">
      <c r="A5" s="20">
        <v>2</v>
      </c>
      <c r="B5" s="47">
        <v>0</v>
      </c>
      <c r="C5" s="65">
        <v>3930</v>
      </c>
      <c r="D5" s="59">
        <v>99975</v>
      </c>
      <c r="E5" s="59">
        <v>70509</v>
      </c>
      <c r="F5" s="59">
        <v>523163</v>
      </c>
      <c r="G5" s="49">
        <v>0</v>
      </c>
      <c r="H5" s="47">
        <v>56</v>
      </c>
      <c r="I5" s="49">
        <v>0</v>
      </c>
      <c r="J5" s="49">
        <v>0</v>
      </c>
      <c r="K5" s="31">
        <f>SUM(B5:J5)+P5</f>
        <v>698490</v>
      </c>
      <c r="L5" s="62">
        <v>738331</v>
      </c>
      <c r="M5" s="7">
        <f>L5-K5</f>
        <v>39841</v>
      </c>
      <c r="N5" s="6">
        <f>M5/L5</f>
        <v>5.3960892878668239E-2</v>
      </c>
      <c r="O5" s="6">
        <f>1-N5</f>
        <v>0.94603910712133177</v>
      </c>
      <c r="P5" s="60">
        <v>857</v>
      </c>
      <c r="Q5" s="33"/>
      <c r="R5" s="33"/>
    </row>
    <row r="6" spans="1:18">
      <c r="A6" s="20">
        <v>3</v>
      </c>
      <c r="B6" s="47">
        <v>0</v>
      </c>
      <c r="C6" s="65">
        <v>1396</v>
      </c>
      <c r="D6" s="59">
        <v>53318</v>
      </c>
      <c r="E6" s="59">
        <v>35167</v>
      </c>
      <c r="F6" s="59">
        <v>342588</v>
      </c>
      <c r="G6" s="49">
        <v>0</v>
      </c>
      <c r="H6" s="47">
        <v>25</v>
      </c>
      <c r="I6" s="49">
        <v>0</v>
      </c>
      <c r="J6" s="49">
        <v>0</v>
      </c>
      <c r="K6" s="31">
        <f>SUM(B6:J6)+P6</f>
        <v>435331</v>
      </c>
      <c r="L6" s="62">
        <v>884607</v>
      </c>
      <c r="M6" s="7">
        <f>L6-K6</f>
        <v>449276</v>
      </c>
      <c r="N6" s="6">
        <f>M6/L6</f>
        <v>0.50788203122968734</v>
      </c>
      <c r="O6" s="6">
        <f>1-N6</f>
        <v>0.49211796877031266</v>
      </c>
      <c r="P6" s="60">
        <v>2837</v>
      </c>
      <c r="Q6" s="33"/>
      <c r="R6" s="33"/>
    </row>
    <row r="7" spans="1:18">
      <c r="A7" s="20" t="s">
        <v>19</v>
      </c>
      <c r="B7" s="47">
        <v>0</v>
      </c>
      <c r="C7" s="65">
        <v>15</v>
      </c>
      <c r="D7" s="59">
        <v>161</v>
      </c>
      <c r="E7" s="59">
        <v>52</v>
      </c>
      <c r="F7" s="59">
        <v>231</v>
      </c>
      <c r="G7" s="49">
        <v>0</v>
      </c>
      <c r="H7" s="47">
        <v>0</v>
      </c>
      <c r="I7" s="49">
        <v>0</v>
      </c>
      <c r="J7" s="49">
        <v>0</v>
      </c>
      <c r="K7" s="31">
        <f>SUM(B7:J7)+P7</f>
        <v>736</v>
      </c>
      <c r="L7" s="62">
        <v>2351</v>
      </c>
      <c r="M7" s="7">
        <f>L7-K7</f>
        <v>1615</v>
      </c>
      <c r="N7" s="6">
        <f>M7/L7</f>
        <v>0.68694172692471289</v>
      </c>
      <c r="O7" s="6">
        <f>1-N7</f>
        <v>0.31305827307528711</v>
      </c>
      <c r="P7" s="60">
        <v>277</v>
      </c>
      <c r="Q7" s="33"/>
      <c r="R7" s="33"/>
    </row>
    <row r="8" spans="1:18">
      <c r="A8" s="20" t="s">
        <v>20</v>
      </c>
      <c r="B8" s="45">
        <f>SUM(B4:B7)</f>
        <v>0</v>
      </c>
      <c r="C8" s="50">
        <f t="shared" ref="C8:J8" si="0">SUM(C4:C7)</f>
        <v>5751</v>
      </c>
      <c r="D8" s="50">
        <f t="shared" si="0"/>
        <v>179340</v>
      </c>
      <c r="E8" s="50">
        <f t="shared" si="0"/>
        <v>120583</v>
      </c>
      <c r="F8" s="50">
        <f t="shared" si="0"/>
        <v>919916</v>
      </c>
      <c r="G8" s="50">
        <f t="shared" si="0"/>
        <v>0</v>
      </c>
      <c r="H8" s="50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1229758</v>
      </c>
      <c r="L8" s="46">
        <f>SUM(L4:L7)</f>
        <v>1722938</v>
      </c>
      <c r="M8" s="7">
        <f>L8-K8</f>
        <v>493180</v>
      </c>
      <c r="N8" s="6">
        <f>M8/L8</f>
        <v>0.28624361410567301</v>
      </c>
      <c r="O8" s="6">
        <f>1-N8</f>
        <v>0.71375638589432699</v>
      </c>
      <c r="P8" s="61">
        <f>SUM(P4:P7)</f>
        <v>4074</v>
      </c>
      <c r="Q8" s="33"/>
      <c r="R8" s="33"/>
    </row>
    <row r="9" spans="1:18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3"/>
      <c r="O9" s="43"/>
      <c r="P9" s="42"/>
    </row>
    <row r="10" spans="1:18">
      <c r="A10" s="42"/>
      <c r="B10" s="43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3"/>
      <c r="N10" s="43"/>
      <c r="O10" s="43"/>
      <c r="P10" s="42"/>
    </row>
    <row r="11" spans="1:18">
      <c r="C11" s="33"/>
      <c r="D11" s="33"/>
      <c r="E11" s="33"/>
      <c r="F11" s="33"/>
    </row>
    <row r="12" spans="1:18" ht="16.149999999999999">
      <c r="A12" s="37" t="s">
        <v>21</v>
      </c>
      <c r="C12" s="35"/>
      <c r="K12" s="33"/>
      <c r="L12" s="33"/>
      <c r="M12" s="33"/>
      <c r="N12" s="41"/>
      <c r="P12" s="33"/>
    </row>
    <row r="13" spans="1:18" s="34" customFormat="1" ht="43.5" customHeight="1">
      <c r="A13" s="40" t="s">
        <v>22</v>
      </c>
      <c r="B13" s="38" t="s">
        <v>4</v>
      </c>
      <c r="C13" s="38" t="s">
        <v>5</v>
      </c>
      <c r="D13" s="38" t="s">
        <v>6</v>
      </c>
      <c r="E13" s="38" t="s">
        <v>7</v>
      </c>
      <c r="F13" s="38" t="s">
        <v>8</v>
      </c>
      <c r="G13" s="39" t="s">
        <v>9</v>
      </c>
      <c r="H13" s="39" t="s">
        <v>23</v>
      </c>
      <c r="I13" s="38" t="s">
        <v>10</v>
      </c>
      <c r="J13" s="38" t="s">
        <v>24</v>
      </c>
      <c r="K13" s="38" t="s">
        <v>11</v>
      </c>
      <c r="L13" s="38" t="s">
        <v>25</v>
      </c>
      <c r="M13" s="38" t="s">
        <v>12</v>
      </c>
      <c r="N13" s="38" t="s">
        <v>26</v>
      </c>
      <c r="O13" s="38" t="s">
        <v>13</v>
      </c>
    </row>
    <row r="14" spans="1:18">
      <c r="A14" s="36">
        <v>45117</v>
      </c>
      <c r="B14" s="54">
        <v>21</v>
      </c>
      <c r="C14" s="54">
        <v>234</v>
      </c>
      <c r="D14" s="54">
        <v>2044</v>
      </c>
      <c r="E14" s="54">
        <v>1005</v>
      </c>
      <c r="F14" s="54">
        <v>10151</v>
      </c>
      <c r="G14" s="54">
        <v>35</v>
      </c>
      <c r="H14" s="54">
        <v>103</v>
      </c>
      <c r="I14" s="54">
        <v>2</v>
      </c>
      <c r="J14" s="54">
        <v>1</v>
      </c>
      <c r="K14" s="54">
        <v>34189</v>
      </c>
      <c r="L14" s="54">
        <v>1</v>
      </c>
      <c r="M14" s="54">
        <v>138</v>
      </c>
      <c r="N14" s="54">
        <v>2426</v>
      </c>
      <c r="O14" s="54">
        <f>SUM(B14:N14)</f>
        <v>50350</v>
      </c>
    </row>
    <row r="15" spans="1:18">
      <c r="A15" s="36">
        <v>45124</v>
      </c>
      <c r="B15" s="54">
        <v>21</v>
      </c>
      <c r="C15" s="54">
        <v>235</v>
      </c>
      <c r="D15" s="54">
        <v>2113</v>
      </c>
      <c r="E15" s="54">
        <v>1080</v>
      </c>
      <c r="F15" s="54">
        <v>10261</v>
      </c>
      <c r="G15" s="54">
        <v>35</v>
      </c>
      <c r="H15" s="54">
        <v>103</v>
      </c>
      <c r="I15" s="54">
        <v>2</v>
      </c>
      <c r="J15" s="54">
        <v>1</v>
      </c>
      <c r="K15" s="54">
        <v>34091</v>
      </c>
      <c r="L15" s="54">
        <v>1</v>
      </c>
      <c r="M15" s="54">
        <v>138</v>
      </c>
      <c r="N15" s="54">
        <v>2443</v>
      </c>
      <c r="O15" s="54">
        <f>SUM(B15:N15)</f>
        <v>50524</v>
      </c>
    </row>
    <row r="16" spans="1:18">
      <c r="A16" s="36">
        <v>45131</v>
      </c>
      <c r="B16" s="54">
        <v>21</v>
      </c>
      <c r="C16" s="54">
        <v>236</v>
      </c>
      <c r="D16" s="54">
        <v>2122</v>
      </c>
      <c r="E16" s="54">
        <v>1080</v>
      </c>
      <c r="F16" s="54">
        <v>10351</v>
      </c>
      <c r="G16" s="54">
        <v>25</v>
      </c>
      <c r="H16" s="54">
        <v>103</v>
      </c>
      <c r="I16" s="54">
        <v>2</v>
      </c>
      <c r="J16" s="54">
        <v>1</v>
      </c>
      <c r="K16" s="54">
        <v>34035</v>
      </c>
      <c r="L16" s="54">
        <v>1</v>
      </c>
      <c r="M16" s="54">
        <v>137</v>
      </c>
      <c r="N16" s="54">
        <v>2460</v>
      </c>
      <c r="O16" s="54">
        <f>SUM(B16:N16)</f>
        <v>50574</v>
      </c>
    </row>
    <row r="17" spans="1:16">
      <c r="A17" s="36">
        <v>45138</v>
      </c>
      <c r="B17" s="54">
        <v>21</v>
      </c>
      <c r="C17" s="54">
        <v>236</v>
      </c>
      <c r="D17" s="54">
        <v>2132</v>
      </c>
      <c r="E17" s="54">
        <v>1075</v>
      </c>
      <c r="F17" s="54">
        <v>10378</v>
      </c>
      <c r="G17" s="54">
        <v>24</v>
      </c>
      <c r="H17" s="54">
        <v>103</v>
      </c>
      <c r="I17" s="54">
        <v>2</v>
      </c>
      <c r="J17" s="54">
        <v>1</v>
      </c>
      <c r="K17" s="54">
        <v>33966</v>
      </c>
      <c r="L17" s="54">
        <v>1</v>
      </c>
      <c r="M17" s="54">
        <v>136</v>
      </c>
      <c r="N17" s="54">
        <v>2462</v>
      </c>
      <c r="O17" s="54">
        <f>SUM(B17:N17)</f>
        <v>50537</v>
      </c>
    </row>
    <row r="18" spans="1:16" s="37" customFormat="1">
      <c r="A18" s="55" t="s">
        <v>27</v>
      </c>
      <c r="B18" s="56">
        <f>B17-B16</f>
        <v>0</v>
      </c>
      <c r="C18" s="56">
        <f t="shared" ref="C18:O18" si="1">C17-C16</f>
        <v>0</v>
      </c>
      <c r="D18" s="56">
        <f t="shared" si="1"/>
        <v>10</v>
      </c>
      <c r="E18" s="56">
        <f t="shared" si="1"/>
        <v>-5</v>
      </c>
      <c r="F18" s="56">
        <f t="shared" si="1"/>
        <v>27</v>
      </c>
      <c r="G18" s="56">
        <f t="shared" si="1"/>
        <v>-1</v>
      </c>
      <c r="H18" s="56">
        <f t="shared" si="1"/>
        <v>0</v>
      </c>
      <c r="I18" s="56">
        <f t="shared" si="1"/>
        <v>0</v>
      </c>
      <c r="J18" s="56">
        <f t="shared" si="1"/>
        <v>0</v>
      </c>
      <c r="K18" s="56">
        <f t="shared" si="1"/>
        <v>-69</v>
      </c>
      <c r="L18" s="56">
        <f t="shared" si="1"/>
        <v>0</v>
      </c>
      <c r="M18" s="56">
        <f t="shared" si="1"/>
        <v>-1</v>
      </c>
      <c r="N18" s="56">
        <f t="shared" si="1"/>
        <v>2</v>
      </c>
      <c r="O18" s="56">
        <f t="shared" si="1"/>
        <v>-37</v>
      </c>
    </row>
    <row r="19" spans="1:16">
      <c r="O19" s="41"/>
    </row>
    <row r="20" spans="1:16" ht="16.149999999999999">
      <c r="A20" s="68" t="s">
        <v>28</v>
      </c>
      <c r="B20" s="68"/>
      <c r="C20" s="68"/>
      <c r="D20" s="68"/>
      <c r="E20" s="68"/>
      <c r="F20" s="68"/>
      <c r="G20" s="68"/>
      <c r="H20" s="68"/>
      <c r="I20" s="68"/>
    </row>
    <row r="21" spans="1:16" ht="16.149999999999999">
      <c r="A21" s="58" t="s">
        <v>29</v>
      </c>
      <c r="N21" s="57"/>
      <c r="O21" s="57"/>
      <c r="P21" s="51"/>
    </row>
    <row r="22" spans="1:16" ht="16.149999999999999">
      <c r="A22" s="58" t="s">
        <v>30</v>
      </c>
      <c r="M22" s="33"/>
      <c r="N22" s="57"/>
      <c r="O22" s="57"/>
      <c r="P22" s="51"/>
    </row>
    <row r="23" spans="1:16" ht="16.149999999999999">
      <c r="A23" s="58" t="s">
        <v>31</v>
      </c>
      <c r="N23" s="57"/>
      <c r="O23" s="57"/>
      <c r="P23" s="51"/>
    </row>
    <row r="24" spans="1:16" ht="16.149999999999999">
      <c r="A24" s="58" t="s">
        <v>32</v>
      </c>
      <c r="M24" s="33"/>
      <c r="N24" s="57"/>
      <c r="O24" s="57"/>
      <c r="P24" s="51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zoomScale="85" zoomScaleNormal="85" workbookViewId="0">
      <selection sqref="A1:L1"/>
    </sheetView>
  </sheetViews>
  <sheetFormatPr defaultColWidth="9.140625" defaultRowHeight="14.45"/>
  <cols>
    <col min="1" max="1" width="42.28515625" customWidth="1"/>
    <col min="2" max="2" width="13" customWidth="1"/>
    <col min="3" max="4" width="15" customWidth="1"/>
    <col min="5" max="5" width="9.85546875" customWidth="1"/>
    <col min="6" max="6" width="10.5703125" customWidth="1"/>
    <col min="7" max="7" width="9.28515625" customWidth="1"/>
    <col min="8" max="8" width="12.28515625" customWidth="1"/>
    <col min="9" max="9" width="14.85546875" customWidth="1"/>
    <col min="10" max="10" width="15" customWidth="1"/>
    <col min="11" max="11" width="16" customWidth="1"/>
    <col min="12" max="12" width="14.28515625" customWidth="1"/>
    <col min="13" max="13" width="20" customWidth="1"/>
    <col min="14" max="14" width="30" bestFit="1" customWidth="1"/>
    <col min="15" max="15" width="14.28515625" bestFit="1" customWidth="1"/>
  </cols>
  <sheetData>
    <row r="1" spans="1:13">
      <c r="A1" s="69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>
      <c r="A2" s="1"/>
      <c r="B2" s="71"/>
      <c r="C2" s="72"/>
      <c r="D2" s="72"/>
      <c r="E2" s="72"/>
      <c r="F2" s="72"/>
      <c r="G2" s="72"/>
      <c r="H2" s="72"/>
      <c r="I2" s="73"/>
    </row>
    <row r="3" spans="1:13" s="3" customFormat="1" ht="70.5" customHeight="1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3">
      <c r="A4" s="27" t="s">
        <v>37</v>
      </c>
      <c r="B4" s="28">
        <f>'ESO informacija 07.31'!B4</f>
        <v>0</v>
      </c>
      <c r="C4" s="28">
        <f>'ESO informacija 07.31'!C4</f>
        <v>410</v>
      </c>
      <c r="D4" s="28">
        <f>'ESO informacija 07.31'!D4</f>
        <v>25886</v>
      </c>
      <c r="E4" s="28">
        <f>'ESO informacija 07.31'!E4</f>
        <v>14855</v>
      </c>
      <c r="F4" s="28">
        <f>'ESO informacija 07.31'!F4</f>
        <v>53934</v>
      </c>
      <c r="G4" s="28">
        <f>'ESO informacija 07.31'!H4</f>
        <v>13</v>
      </c>
      <c r="H4" s="28">
        <f>'ESO informacija 07.31'!G4</f>
        <v>0</v>
      </c>
      <c r="I4" s="29">
        <f>'ESO informacija 07.31'!K4</f>
        <v>95201</v>
      </c>
      <c r="J4" s="9">
        <f>'ESO informacija 07.31'!L4</f>
        <v>97649</v>
      </c>
      <c r="K4" s="9">
        <f>J4-I4</f>
        <v>2448</v>
      </c>
      <c r="L4" s="10">
        <f>K4/J4</f>
        <v>2.5069381150856638E-2</v>
      </c>
      <c r="M4" s="33"/>
    </row>
    <row r="5" spans="1:13">
      <c r="A5" s="27" t="s">
        <v>38</v>
      </c>
      <c r="B5" s="28">
        <f>'ESO informacija 07.31'!B5</f>
        <v>0</v>
      </c>
      <c r="C5" s="28">
        <f>'ESO informacija 07.31'!C5</f>
        <v>3930</v>
      </c>
      <c r="D5" s="28">
        <f>'ESO informacija 07.31'!D5</f>
        <v>99975</v>
      </c>
      <c r="E5" s="28">
        <f>'ESO informacija 07.31'!E5</f>
        <v>70509</v>
      </c>
      <c r="F5" s="28">
        <f>'ESO informacija 07.31'!F5</f>
        <v>523163</v>
      </c>
      <c r="G5" s="28">
        <f>'ESO informacija 07.31'!H5</f>
        <v>56</v>
      </c>
      <c r="H5" s="28">
        <f>'ESO informacija 07.31'!G5</f>
        <v>0</v>
      </c>
      <c r="I5" s="29">
        <f>'ESO informacija 07.31'!K5</f>
        <v>698490</v>
      </c>
      <c r="J5" s="9">
        <f>'ESO informacija 07.31'!L5</f>
        <v>738331</v>
      </c>
      <c r="K5" s="9">
        <f>J5-I5</f>
        <v>39841</v>
      </c>
      <c r="L5" s="10">
        <f>K5/J5</f>
        <v>5.3960892878668239E-2</v>
      </c>
    </row>
    <row r="6" spans="1:13">
      <c r="A6" s="27" t="s">
        <v>39</v>
      </c>
      <c r="B6" s="28">
        <f>'ESO informacija 07.31'!B6</f>
        <v>0</v>
      </c>
      <c r="C6" s="28">
        <f>'ESO informacija 07.31'!C6</f>
        <v>1396</v>
      </c>
      <c r="D6" s="28">
        <f>'ESO informacija 07.31'!D6</f>
        <v>53318</v>
      </c>
      <c r="E6" s="28">
        <f>'ESO informacija 07.31'!E6</f>
        <v>35167</v>
      </c>
      <c r="F6" s="28">
        <f>'ESO informacija 07.31'!F6</f>
        <v>342588</v>
      </c>
      <c r="G6" s="28">
        <f>'ESO informacija 07.31'!H6</f>
        <v>25</v>
      </c>
      <c r="H6" s="28">
        <f>'ESO informacija 07.31'!G6</f>
        <v>0</v>
      </c>
      <c r="I6" s="29">
        <f>'ESO informacija 07.31'!K6</f>
        <v>435331</v>
      </c>
      <c r="J6" s="9">
        <f>'ESO informacija 07.31'!L6</f>
        <v>884607</v>
      </c>
      <c r="K6" s="9">
        <f>J6-I6</f>
        <v>449276</v>
      </c>
      <c r="L6" s="10">
        <f>K6/J6</f>
        <v>0.50788203122968734</v>
      </c>
    </row>
    <row r="7" spans="1:13">
      <c r="A7" s="30" t="s">
        <v>40</v>
      </c>
      <c r="B7" s="28">
        <f>'ESO informacija 07.31'!B7</f>
        <v>0</v>
      </c>
      <c r="C7" s="28">
        <f>'ESO informacija 07.31'!C7</f>
        <v>15</v>
      </c>
      <c r="D7" s="28">
        <f>'ESO informacija 07.31'!D7</f>
        <v>161</v>
      </c>
      <c r="E7" s="28">
        <f>'ESO informacija 07.31'!E7</f>
        <v>52</v>
      </c>
      <c r="F7" s="28">
        <f>'ESO informacija 07.31'!F7</f>
        <v>231</v>
      </c>
      <c r="G7" s="28">
        <f>'ESO informacija 07.31'!H7</f>
        <v>0</v>
      </c>
      <c r="H7" s="28">
        <f>'ESO informacija 07.31'!G7</f>
        <v>0</v>
      </c>
      <c r="I7" s="29">
        <f>'ESO informacija 07.31'!K7</f>
        <v>736</v>
      </c>
      <c r="J7" s="9">
        <f>'ESO informacija 07.31'!L7</f>
        <v>2351</v>
      </c>
      <c r="K7" s="9">
        <f>J7-I7</f>
        <v>1615</v>
      </c>
      <c r="L7" s="10">
        <f>K7/J7</f>
        <v>0.68694172692471289</v>
      </c>
    </row>
    <row r="8" spans="1:13">
      <c r="A8" s="27" t="s">
        <v>41</v>
      </c>
      <c r="B8" s="29">
        <f>SUM(B4:B7)</f>
        <v>0</v>
      </c>
      <c r="C8" s="29">
        <f t="shared" ref="C8:I8" si="0">SUM(C4:C7)</f>
        <v>5751</v>
      </c>
      <c r="D8" s="29">
        <f>SUM(D4:D7)</f>
        <v>179340</v>
      </c>
      <c r="E8" s="29">
        <f t="shared" si="0"/>
        <v>120583</v>
      </c>
      <c r="F8" s="29">
        <f t="shared" si="0"/>
        <v>919916</v>
      </c>
      <c r="G8" s="29">
        <f t="shared" si="0"/>
        <v>94</v>
      </c>
      <c r="H8" s="29">
        <f t="shared" si="0"/>
        <v>0</v>
      </c>
      <c r="I8" s="29">
        <f t="shared" si="0"/>
        <v>1229758</v>
      </c>
      <c r="J8" s="11">
        <f>'ESO informacija 07.31'!L8</f>
        <v>1722938</v>
      </c>
      <c r="K8" s="12">
        <f>J8-I8</f>
        <v>493180</v>
      </c>
      <c r="L8" s="13"/>
    </row>
    <row r="9" spans="1:13">
      <c r="A9" s="2" t="s">
        <v>42</v>
      </c>
      <c r="B9" s="14">
        <f>B4/$I$4</f>
        <v>0</v>
      </c>
      <c r="C9" s="14">
        <f t="shared" ref="C9:H9" si="1">C4/$I$4</f>
        <v>4.3066774508671128E-3</v>
      </c>
      <c r="D9" s="14">
        <f t="shared" si="1"/>
        <v>0.27190890851986849</v>
      </c>
      <c r="E9" s="14">
        <f t="shared" si="1"/>
        <v>0.15603827690885599</v>
      </c>
      <c r="F9" s="14">
        <f t="shared" si="1"/>
        <v>0.56652766252455333</v>
      </c>
      <c r="G9" s="15">
        <f t="shared" si="1"/>
        <v>1.365531874665182E-4</v>
      </c>
      <c r="H9" s="14">
        <f t="shared" si="1"/>
        <v>0</v>
      </c>
      <c r="I9" s="16"/>
      <c r="J9" s="17">
        <f>I4/J4</f>
        <v>0.97493061884914334</v>
      </c>
      <c r="K9" s="17">
        <f>K4/J4</f>
        <v>2.5069381150856638E-2</v>
      </c>
      <c r="L9" s="13"/>
    </row>
    <row r="10" spans="1:13">
      <c r="A10" s="2" t="s">
        <v>43</v>
      </c>
      <c r="B10" s="14">
        <f t="shared" ref="B10:H10" si="2">B5/$I$5</f>
        <v>0</v>
      </c>
      <c r="C10" s="14">
        <f>C5/$I$5</f>
        <v>5.6264227118498471E-3</v>
      </c>
      <c r="D10" s="14">
        <f t="shared" si="2"/>
        <v>0.14313018081862303</v>
      </c>
      <c r="E10" s="14">
        <f t="shared" si="2"/>
        <v>0.10094489541725722</v>
      </c>
      <c r="F10" s="14">
        <f t="shared" si="2"/>
        <v>0.74899139572506401</v>
      </c>
      <c r="G10" s="15">
        <f t="shared" si="2"/>
        <v>8.0172944494552532E-5</v>
      </c>
      <c r="H10" s="14">
        <f t="shared" si="2"/>
        <v>0</v>
      </c>
      <c r="I10" s="16"/>
      <c r="J10" s="17">
        <f>I5/J5</f>
        <v>0.94603910712133177</v>
      </c>
      <c r="K10" s="17">
        <f>K5/J5</f>
        <v>5.3960892878668239E-2</v>
      </c>
      <c r="L10" s="13"/>
    </row>
    <row r="11" spans="1:13">
      <c r="A11" s="2" t="s">
        <v>44</v>
      </c>
      <c r="B11" s="14">
        <f>B6/$I$6</f>
        <v>0</v>
      </c>
      <c r="C11" s="14">
        <f t="shared" ref="C11:H11" si="3">C6/$I$6</f>
        <v>3.2067553195154952E-3</v>
      </c>
      <c r="D11" s="14">
        <f t="shared" si="3"/>
        <v>0.12247691986097935</v>
      </c>
      <c r="E11" s="14">
        <f t="shared" si="3"/>
        <v>8.0782209399284682E-2</v>
      </c>
      <c r="F11" s="14">
        <f t="shared" si="3"/>
        <v>0.78695980759468087</v>
      </c>
      <c r="G11" s="18">
        <f t="shared" si="3"/>
        <v>5.7427566610234512E-5</v>
      </c>
      <c r="H11" s="14">
        <f t="shared" si="3"/>
        <v>0</v>
      </c>
      <c r="I11" s="16"/>
      <c r="J11" s="17">
        <f>I6/J6</f>
        <v>0.49211796877031272</v>
      </c>
      <c r="K11" s="17">
        <f>K6/J6</f>
        <v>0.50788203122968734</v>
      </c>
      <c r="L11" s="13"/>
    </row>
    <row r="12" spans="1:13">
      <c r="A12" s="2" t="s">
        <v>45</v>
      </c>
      <c r="B12" s="14">
        <f>B7/$I$7</f>
        <v>0</v>
      </c>
      <c r="C12" s="14">
        <f t="shared" ref="C12:H12" si="4">C7/$I$7</f>
        <v>2.0380434782608696E-2</v>
      </c>
      <c r="D12" s="14">
        <f t="shared" si="4"/>
        <v>0.21875</v>
      </c>
      <c r="E12" s="14">
        <f t="shared" si="4"/>
        <v>7.0652173913043473E-2</v>
      </c>
      <c r="F12" s="14">
        <f t="shared" si="4"/>
        <v>0.31385869565217389</v>
      </c>
      <c r="G12" s="14">
        <f t="shared" si="4"/>
        <v>0</v>
      </c>
      <c r="H12" s="14">
        <f t="shared" si="4"/>
        <v>0</v>
      </c>
      <c r="I12" s="16"/>
      <c r="J12" s="17">
        <f>I7/J7</f>
        <v>0.31305827307528711</v>
      </c>
      <c r="K12" s="17">
        <f>K7/J7</f>
        <v>0.68694172692471289</v>
      </c>
      <c r="L12" s="13"/>
    </row>
    <row r="13" spans="1:13">
      <c r="A13" s="2" t="s">
        <v>46</v>
      </c>
      <c r="B13" s="14">
        <f t="shared" ref="B13:H13" si="5">B8/$I$8</f>
        <v>0</v>
      </c>
      <c r="C13" s="14">
        <f t="shared" si="5"/>
        <v>4.6765298538411623E-3</v>
      </c>
      <c r="D13" s="14">
        <f t="shared" si="5"/>
        <v>0.14583357050736812</v>
      </c>
      <c r="E13" s="14">
        <f t="shared" si="5"/>
        <v>9.8054251324244279E-2</v>
      </c>
      <c r="F13" s="14">
        <f t="shared" si="5"/>
        <v>0.74804636359348753</v>
      </c>
      <c r="G13" s="18">
        <f t="shared" si="5"/>
        <v>7.6437803210062467E-5</v>
      </c>
      <c r="H13" s="14">
        <f t="shared" si="5"/>
        <v>0</v>
      </c>
      <c r="I13" s="16"/>
      <c r="J13" s="17">
        <f>I8/J8</f>
        <v>0.71375638589432699</v>
      </c>
      <c r="K13" s="17">
        <f>K8/J8</f>
        <v>0.28624361410567301</v>
      </c>
      <c r="L13" s="13"/>
    </row>
    <row r="14" spans="1:13">
      <c r="A14" s="5" t="s">
        <v>47</v>
      </c>
    </row>
    <row r="15" spans="1:13">
      <c r="A15" s="63"/>
      <c r="B15" s="51"/>
      <c r="C15" s="51"/>
      <c r="D15" s="51"/>
      <c r="E15" s="51"/>
      <c r="F15" s="51"/>
      <c r="G15" s="64"/>
      <c r="H15" s="51"/>
      <c r="I15" s="51"/>
      <c r="J15" s="51"/>
      <c r="K15" s="51"/>
    </row>
    <row r="16" spans="1:13">
      <c r="B16" s="51"/>
      <c r="C16" s="51"/>
      <c r="D16" s="51"/>
      <c r="E16" s="51"/>
      <c r="F16" s="51"/>
      <c r="G16" s="51"/>
      <c r="H16" s="51"/>
      <c r="I16" s="19"/>
    </row>
    <row r="17" spans="9:9">
      <c r="I17" s="19"/>
    </row>
    <row r="18" spans="9:9">
      <c r="I18" s="19"/>
    </row>
    <row r="19" spans="9:9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E38" sqref="E38"/>
    </sheetView>
  </sheetViews>
  <sheetFormatPr defaultRowHeight="14.45"/>
  <cols>
    <col min="1" max="1" width="23" bestFit="1" customWidth="1"/>
    <col min="2" max="2" width="13.85546875" customWidth="1"/>
    <col min="3" max="3" width="18.5703125" bestFit="1" customWidth="1"/>
    <col min="4" max="4" width="14.7109375" bestFit="1" customWidth="1"/>
    <col min="5" max="5" width="16" bestFit="1" customWidth="1"/>
    <col min="6" max="6" width="14" customWidth="1"/>
    <col min="7" max="7" width="13.85546875" bestFit="1" customWidth="1"/>
    <col min="8" max="8" width="20" bestFit="1" customWidth="1"/>
    <col min="9" max="9" width="15" bestFit="1" customWidth="1"/>
    <col min="10" max="10" width="9.7109375" customWidth="1"/>
    <col min="11" max="11" width="10" customWidth="1"/>
    <col min="12" max="12" width="18" bestFit="1" customWidth="1"/>
    <col min="13" max="13" width="18" customWidth="1"/>
    <col min="14" max="14" width="15.85546875" customWidth="1"/>
    <col min="15" max="15" width="20" customWidth="1"/>
    <col min="16" max="16" width="14.28515625" bestFit="1" customWidth="1"/>
  </cols>
  <sheetData>
    <row r="1" spans="1:1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07.31'!G3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>
      <c r="A4" s="1">
        <v>1</v>
      </c>
      <c r="B4" s="20">
        <f>'ESO informacija 07.31'!B4</f>
        <v>0</v>
      </c>
      <c r="C4" s="20">
        <f>'ESO informacija 07.31'!C4</f>
        <v>410</v>
      </c>
      <c r="D4" s="20">
        <f>'ESO informacija 07.31'!D4</f>
        <v>25886</v>
      </c>
      <c r="E4" s="20">
        <f>'ESO informacija 07.31'!E4</f>
        <v>14855</v>
      </c>
      <c r="F4" s="20">
        <f>'ESO informacija 07.31'!F4</f>
        <v>53934</v>
      </c>
      <c r="G4" s="20">
        <f>'ESO informacija 07.31'!G4</f>
        <v>0</v>
      </c>
      <c r="H4" s="20">
        <f>'ESO informacija 07.31'!H4</f>
        <v>13</v>
      </c>
      <c r="I4" s="23">
        <f>'ESO informacija 07.31'!P4</f>
        <v>103</v>
      </c>
      <c r="J4" s="20">
        <f>'ESO informacija 07.31'!J4</f>
        <v>0</v>
      </c>
      <c r="K4" s="20">
        <f>'ESO informacija 07.31'!K4</f>
        <v>95201</v>
      </c>
      <c r="L4" s="7">
        <f>'ESO informacija 07.31'!L4</f>
        <v>97649</v>
      </c>
      <c r="M4" s="7">
        <f>L4-K4</f>
        <v>2448</v>
      </c>
      <c r="N4" s="6">
        <f>M4/L4</f>
        <v>2.5069381150856638E-2</v>
      </c>
      <c r="O4" s="6">
        <f>1-N4</f>
        <v>0.97493061884914334</v>
      </c>
    </row>
    <row r="5" spans="1:15">
      <c r="A5" s="1">
        <v>2</v>
      </c>
      <c r="B5" s="20">
        <f>'ESO informacija 07.31'!B5</f>
        <v>0</v>
      </c>
      <c r="C5" s="20">
        <f>'ESO informacija 07.31'!C5</f>
        <v>3930</v>
      </c>
      <c r="D5" s="20">
        <f>'ESO informacija 07.31'!D5</f>
        <v>99975</v>
      </c>
      <c r="E5" s="20">
        <f>'ESO informacija 07.31'!E5</f>
        <v>70509</v>
      </c>
      <c r="F5" s="20">
        <f>'ESO informacija 07.31'!F5</f>
        <v>523163</v>
      </c>
      <c r="G5" s="20">
        <f>'ESO informacija 07.31'!G5</f>
        <v>0</v>
      </c>
      <c r="H5" s="20">
        <f>'ESO informacija 07.31'!H5</f>
        <v>56</v>
      </c>
      <c r="I5" s="23">
        <f>'ESO informacija 07.31'!P5</f>
        <v>857</v>
      </c>
      <c r="J5" s="20">
        <f>'ESO informacija 07.31'!J5</f>
        <v>0</v>
      </c>
      <c r="K5" s="20">
        <f>'ESO informacija 07.31'!K5</f>
        <v>698490</v>
      </c>
      <c r="L5" s="7">
        <f>'ESO informacija 07.31'!L5</f>
        <v>738331</v>
      </c>
      <c r="M5" s="7">
        <f>L5-K5</f>
        <v>39841</v>
      </c>
      <c r="N5" s="6">
        <f>M5/L5</f>
        <v>5.3960892878668239E-2</v>
      </c>
      <c r="O5" s="6">
        <f>1-N5</f>
        <v>0.94603910712133177</v>
      </c>
    </row>
    <row r="6" spans="1:15">
      <c r="A6" s="1">
        <v>3</v>
      </c>
      <c r="B6" s="20">
        <f>'ESO informacija 07.31'!B6</f>
        <v>0</v>
      </c>
      <c r="C6" s="20">
        <f>'ESO informacija 07.31'!C6</f>
        <v>1396</v>
      </c>
      <c r="D6" s="20">
        <f>'ESO informacija 07.31'!D6</f>
        <v>53318</v>
      </c>
      <c r="E6" s="20">
        <f>'ESO informacija 07.31'!E6</f>
        <v>35167</v>
      </c>
      <c r="F6" s="20">
        <f>'ESO informacija 07.31'!F6</f>
        <v>342588</v>
      </c>
      <c r="G6" s="20">
        <f>'ESO informacija 07.31'!G6</f>
        <v>0</v>
      </c>
      <c r="H6" s="20">
        <f>'ESO informacija 07.31'!H6</f>
        <v>25</v>
      </c>
      <c r="I6" s="23">
        <f>'ESO informacija 07.31'!P6</f>
        <v>2837</v>
      </c>
      <c r="J6" s="20">
        <f>'ESO informacija 07.31'!J6</f>
        <v>0</v>
      </c>
      <c r="K6" s="20">
        <f>'ESO informacija 07.31'!K6</f>
        <v>435331</v>
      </c>
      <c r="L6" s="7">
        <f>'ESO informacija 07.31'!L6</f>
        <v>884607</v>
      </c>
      <c r="M6" s="7">
        <f>L6-K6</f>
        <v>449276</v>
      </c>
      <c r="N6" s="6">
        <f>M6/L6</f>
        <v>0.50788203122968734</v>
      </c>
      <c r="O6" s="6">
        <f>1-N6</f>
        <v>0.49211796877031266</v>
      </c>
    </row>
    <row r="7" spans="1:15">
      <c r="A7" s="1" t="s">
        <v>19</v>
      </c>
      <c r="B7" s="20">
        <f>'ESO informacija 07.31'!B7</f>
        <v>0</v>
      </c>
      <c r="C7" s="20">
        <f>'ESO informacija 07.31'!C7</f>
        <v>15</v>
      </c>
      <c r="D7" s="20">
        <f>'ESO informacija 07.31'!D7</f>
        <v>161</v>
      </c>
      <c r="E7" s="20">
        <f>'ESO informacija 07.31'!E7</f>
        <v>52</v>
      </c>
      <c r="F7" s="20">
        <f>'ESO informacija 07.31'!F7</f>
        <v>231</v>
      </c>
      <c r="G7" s="20">
        <f>'ESO informacija 07.31'!G7</f>
        <v>0</v>
      </c>
      <c r="H7" s="20">
        <f>'ESO informacija 07.31'!H7</f>
        <v>0</v>
      </c>
      <c r="I7" s="23">
        <f>'ESO informacija 07.31'!P7</f>
        <v>277</v>
      </c>
      <c r="J7" s="20">
        <f>'ESO informacija 07.31'!J7</f>
        <v>0</v>
      </c>
      <c r="K7" s="20">
        <f>'ESO informacija 07.31'!K7</f>
        <v>736</v>
      </c>
      <c r="L7" s="7">
        <f>'ESO informacija 07.31'!L7</f>
        <v>2351</v>
      </c>
      <c r="M7" s="7">
        <f>L7-K7</f>
        <v>1615</v>
      </c>
      <c r="N7" s="6">
        <f>M7/L7</f>
        <v>0.68694172692471289</v>
      </c>
      <c r="O7" s="6">
        <f>1-N7</f>
        <v>0.31305827307528711</v>
      </c>
    </row>
    <row r="8" spans="1:15">
      <c r="A8" s="1" t="s">
        <v>20</v>
      </c>
      <c r="B8" s="23">
        <f>SUM(B4:B7)</f>
        <v>0</v>
      </c>
      <c r="C8" s="23">
        <f t="shared" ref="C8:J8" si="0">SUM(C4:C7)</f>
        <v>5751</v>
      </c>
      <c r="D8" s="23">
        <f t="shared" si="0"/>
        <v>179340</v>
      </c>
      <c r="E8" s="23">
        <f t="shared" si="0"/>
        <v>120583</v>
      </c>
      <c r="F8" s="23">
        <f t="shared" si="0"/>
        <v>919916</v>
      </c>
      <c r="G8" s="23">
        <f t="shared" si="0"/>
        <v>0</v>
      </c>
      <c r="H8" s="23">
        <f t="shared" si="0"/>
        <v>94</v>
      </c>
      <c r="I8" s="23">
        <f t="shared" si="0"/>
        <v>4074</v>
      </c>
      <c r="J8" s="23">
        <f t="shared" si="0"/>
        <v>0</v>
      </c>
      <c r="K8" s="23">
        <f>SUM(B8:J8)</f>
        <v>1229758</v>
      </c>
      <c r="L8" s="7">
        <f>SUM(L4:L7)</f>
        <v>1722938</v>
      </c>
      <c r="M8" s="7">
        <f>L8-K8</f>
        <v>493180</v>
      </c>
      <c r="N8" s="6">
        <f>M8/L8</f>
        <v>0.28624361410567301</v>
      </c>
      <c r="O8" s="6">
        <f>1-N8</f>
        <v>0.71375638589432699</v>
      </c>
    </row>
    <row r="10" spans="1:15">
      <c r="A10" t="s">
        <v>49</v>
      </c>
      <c r="B10" s="32">
        <f>B8-'ESO informacija 07.31'!B8</f>
        <v>0</v>
      </c>
      <c r="C10" s="32">
        <f>C8-'ESO informacija 07.31'!C8</f>
        <v>0</v>
      </c>
      <c r="D10" s="32">
        <f>D8-'ESO informacija 07.31'!D8</f>
        <v>0</v>
      </c>
      <c r="E10" s="32">
        <f>E8-'ESO informacija 07.31'!E8</f>
        <v>0</v>
      </c>
      <c r="F10" s="32">
        <f>F8-'ESO informacija 07.31'!F8</f>
        <v>0</v>
      </c>
      <c r="G10" s="32">
        <f>G8-'ESO informacija 07.31'!G8</f>
        <v>0</v>
      </c>
      <c r="H10" s="32">
        <f>H8-'ESO informacija 07.31'!H8</f>
        <v>0</v>
      </c>
      <c r="I10" s="32">
        <f>I8-'ESO informacija 07.31'!I8-'ESO informacija 07.31'!P8</f>
        <v>0</v>
      </c>
      <c r="J10" s="32">
        <f>J8-'ESO informacija 07.31'!J8</f>
        <v>0</v>
      </c>
      <c r="K10" s="32">
        <f>K8-'ESO informacija 07.31'!K8</f>
        <v>0</v>
      </c>
      <c r="L10" s="32">
        <f>L8-'ESO informacija 07.31'!L8</f>
        <v>0</v>
      </c>
      <c r="M10" s="32">
        <f>M8-'ESO informacija 07.31'!M8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0AA9F-310D-4C20-8E0E-20958B26F831}"/>
</file>

<file path=customXml/itemProps2.xml><?xml version="1.0" encoding="utf-8"?>
<ds:datastoreItem xmlns:ds="http://schemas.openxmlformats.org/officeDocument/2006/customXml" ds:itemID="{6604942B-67B7-4F18-924B-076719A3EFBC}"/>
</file>

<file path=customXml/itemProps3.xml><?xml version="1.0" encoding="utf-8"?>
<ds:datastoreItem xmlns:ds="http://schemas.openxmlformats.org/officeDocument/2006/customXml" ds:itemID="{CE3701CB-4B0C-4386-AA79-8EE900EAF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/>
  <cp:revision/>
  <dcterms:created xsi:type="dcterms:W3CDTF">2015-06-05T18:17:20Z</dcterms:created>
  <dcterms:modified xsi:type="dcterms:W3CDTF">2023-08-01T06:28:44Z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