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.maciute\Desktop\DESKTOP 20230816\Failai\D\VERT_talpinimas\2023-08-16\"/>
    </mc:Choice>
  </mc:AlternateContent>
  <xr:revisionPtr revIDLastSave="0" documentId="8_{DBF7835F-5006-4ED9-BFEA-5D720396BE51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ESO informacija 08.14" sheetId="7" r:id="rId1"/>
    <sheet name="1. Grafikai 08.14" sheetId="8" r:id="rId2"/>
    <sheet name="2. Tinklapiui 08.14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K8" i="9"/>
  <c r="O18" i="7"/>
  <c r="N18" i="7"/>
  <c r="M18" i="7"/>
  <c r="L18" i="7"/>
  <c r="K18" i="7"/>
  <c r="J18" i="7"/>
  <c r="I18" i="7"/>
  <c r="H18" i="7"/>
  <c r="G18" i="7"/>
  <c r="F18" i="7"/>
  <c r="E18" i="7"/>
  <c r="D18" i="7"/>
  <c r="B18" i="7"/>
  <c r="C18" i="7"/>
  <c r="O17" i="7"/>
  <c r="K4" i="7"/>
  <c r="O16" i="7"/>
  <c r="O15" i="7"/>
  <c r="O14" i="7"/>
  <c r="P8" i="7"/>
  <c r="L7" i="9" l="1"/>
  <c r="J7" i="9"/>
  <c r="I7" i="9"/>
  <c r="H7" i="9"/>
  <c r="G7" i="9"/>
  <c r="F7" i="9"/>
  <c r="E7" i="9"/>
  <c r="D7" i="9"/>
  <c r="C7" i="9"/>
  <c r="B7" i="9"/>
  <c r="L6" i="9"/>
  <c r="J6" i="9"/>
  <c r="I6" i="9"/>
  <c r="H6" i="9"/>
  <c r="G6" i="9"/>
  <c r="F6" i="9"/>
  <c r="E6" i="9"/>
  <c r="D6" i="9"/>
  <c r="C6" i="9"/>
  <c r="B6" i="9"/>
  <c r="L5" i="9"/>
  <c r="J5" i="9"/>
  <c r="I5" i="9"/>
  <c r="H5" i="9"/>
  <c r="G5" i="9"/>
  <c r="F5" i="9"/>
  <c r="E5" i="9"/>
  <c r="D5" i="9"/>
  <c r="C5" i="9"/>
  <c r="B5" i="9"/>
  <c r="L4" i="9"/>
  <c r="J4" i="9"/>
  <c r="I4" i="9"/>
  <c r="H4" i="9"/>
  <c r="G4" i="9"/>
  <c r="F4" i="9"/>
  <c r="E4" i="9"/>
  <c r="D4" i="9"/>
  <c r="C4" i="9"/>
  <c r="B4" i="9"/>
  <c r="G3" i="9"/>
  <c r="J7" i="8"/>
  <c r="H7" i="8"/>
  <c r="G7" i="8"/>
  <c r="F7" i="8"/>
  <c r="E7" i="8"/>
  <c r="D7" i="8"/>
  <c r="C7" i="8"/>
  <c r="B7" i="8"/>
  <c r="J6" i="8"/>
  <c r="H6" i="8"/>
  <c r="G6" i="8"/>
  <c r="F6" i="8"/>
  <c r="E6" i="8"/>
  <c r="D6" i="8"/>
  <c r="C6" i="8"/>
  <c r="B6" i="8"/>
  <c r="J5" i="8"/>
  <c r="H5" i="8"/>
  <c r="G5" i="8"/>
  <c r="F5" i="8"/>
  <c r="E5" i="8"/>
  <c r="D5" i="8"/>
  <c r="C5" i="8"/>
  <c r="B5" i="8"/>
  <c r="J4" i="8"/>
  <c r="H4" i="8"/>
  <c r="G4" i="8"/>
  <c r="F4" i="8"/>
  <c r="F8" i="8" s="1"/>
  <c r="E4" i="8"/>
  <c r="D4" i="8"/>
  <c r="C4" i="8"/>
  <c r="B4" i="8"/>
  <c r="H3" i="8"/>
  <c r="L8" i="7"/>
  <c r="J8" i="8" s="1"/>
  <c r="J8" i="7"/>
  <c r="I8" i="7"/>
  <c r="H8" i="7"/>
  <c r="G8" i="7"/>
  <c r="F8" i="7"/>
  <c r="E8" i="7"/>
  <c r="D8" i="7"/>
  <c r="C8" i="7"/>
  <c r="B8" i="7"/>
  <c r="K7" i="7"/>
  <c r="K6" i="7"/>
  <c r="M6" i="7" s="1"/>
  <c r="N6" i="7" s="1"/>
  <c r="O6" i="7" s="1"/>
  <c r="K5" i="7"/>
  <c r="I4" i="8"/>
  <c r="H8" i="8" l="1"/>
  <c r="J9" i="8"/>
  <c r="B8" i="8"/>
  <c r="C8" i="8"/>
  <c r="M7" i="7"/>
  <c r="N7" i="7" s="1"/>
  <c r="O7" i="7" s="1"/>
  <c r="K5" i="9"/>
  <c r="M5" i="9" s="1"/>
  <c r="N5" i="9" s="1"/>
  <c r="O5" i="9" s="1"/>
  <c r="M5" i="7"/>
  <c r="N5" i="7" s="1"/>
  <c r="O5" i="7" s="1"/>
  <c r="K8" i="7"/>
  <c r="M8" i="7" s="1"/>
  <c r="N8" i="7" s="1"/>
  <c r="O8" i="7" s="1"/>
  <c r="G8" i="8"/>
  <c r="C9" i="8"/>
  <c r="E8" i="8"/>
  <c r="D8" i="8"/>
  <c r="G8" i="9"/>
  <c r="G10" i="9" s="1"/>
  <c r="J8" i="9"/>
  <c r="J10" i="9" s="1"/>
  <c r="B8" i="9"/>
  <c r="B10" i="9" s="1"/>
  <c r="H8" i="9"/>
  <c r="H10" i="9" s="1"/>
  <c r="F8" i="9"/>
  <c r="F10" i="9" s="1"/>
  <c r="L8" i="9"/>
  <c r="L10" i="9" s="1"/>
  <c r="I8" i="9"/>
  <c r="I10" i="9" s="1"/>
  <c r="E8" i="9"/>
  <c r="E10" i="9" s="1"/>
  <c r="D8" i="9"/>
  <c r="D10" i="9" s="1"/>
  <c r="K6" i="9"/>
  <c r="M6" i="9" s="1"/>
  <c r="N6" i="9" s="1"/>
  <c r="O6" i="9" s="1"/>
  <c r="I6" i="8"/>
  <c r="H11" i="8" s="1"/>
  <c r="I7" i="8"/>
  <c r="C12" i="8" s="1"/>
  <c r="C8" i="9"/>
  <c r="C10" i="9" s="1"/>
  <c r="K4" i="9"/>
  <c r="M4" i="9" s="1"/>
  <c r="N4" i="9" s="1"/>
  <c r="O4" i="9" s="1"/>
  <c r="K7" i="9"/>
  <c r="M7" i="9" s="1"/>
  <c r="N7" i="9" s="1"/>
  <c r="O7" i="9" s="1"/>
  <c r="M4" i="7"/>
  <c r="N4" i="7" s="1"/>
  <c r="O4" i="7" s="1"/>
  <c r="D9" i="8"/>
  <c r="K4" i="8"/>
  <c r="E9" i="8"/>
  <c r="I5" i="8"/>
  <c r="F9" i="8"/>
  <c r="G9" i="8"/>
  <c r="H9" i="8"/>
  <c r="B9" i="8"/>
  <c r="B12" i="8" l="1"/>
  <c r="E12" i="8"/>
  <c r="D12" i="8"/>
  <c r="J12" i="8"/>
  <c r="K7" i="8"/>
  <c r="L7" i="8" s="1"/>
  <c r="M8" i="9"/>
  <c r="D11" i="8"/>
  <c r="B11" i="8"/>
  <c r="G11" i="8"/>
  <c r="J11" i="8"/>
  <c r="I8" i="8"/>
  <c r="C13" i="8" s="1"/>
  <c r="F11" i="8"/>
  <c r="K6" i="8"/>
  <c r="L6" i="8" s="1"/>
  <c r="E11" i="8"/>
  <c r="C11" i="8"/>
  <c r="F12" i="8"/>
  <c r="G12" i="8"/>
  <c r="H12" i="8"/>
  <c r="J10" i="8"/>
  <c r="H10" i="8"/>
  <c r="G10" i="8"/>
  <c r="K5" i="8"/>
  <c r="F10" i="8"/>
  <c r="E10" i="8"/>
  <c r="D10" i="8"/>
  <c r="C10" i="8"/>
  <c r="B10" i="8"/>
  <c r="K9" i="8"/>
  <c r="L4" i="8"/>
  <c r="K8" i="8" l="1"/>
  <c r="K13" i="8" s="1"/>
  <c r="K12" i="8"/>
  <c r="K10" i="9"/>
  <c r="B13" i="8"/>
  <c r="H13" i="8"/>
  <c r="J13" i="8"/>
  <c r="D13" i="8"/>
  <c r="K11" i="8"/>
  <c r="F13" i="8"/>
  <c r="G13" i="8"/>
  <c r="L5" i="8"/>
  <c r="K10" i="8"/>
  <c r="N8" i="9"/>
  <c r="O8" i="9" s="1"/>
  <c r="M10" i="9"/>
</calcChain>
</file>

<file path=xl/sharedStrings.xml><?xml version="1.0" encoding="utf-8"?>
<sst xmlns="http://schemas.openxmlformats.org/spreadsheetml/2006/main" count="84" uniqueCount="50">
  <si>
    <t>Importuojama dalis į sheetą "Grafikai 08.14 pilkai pažymėta</t>
  </si>
  <si>
    <t xml:space="preserve">                                                                                              2023 m. rugpjūčio 14 d. duomenys</t>
  </si>
  <si>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</si>
  <si>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</si>
  <si>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</si>
  <si>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</si>
  <si>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</si>
  <si>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</si>
  <si>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</si>
  <si>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</si>
  <si>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</si>
  <si>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</si>
  <si>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</si>
  <si>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</si>
  <si>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</si>
  <si>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</si>
  <si>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</si>
  <si>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</si>
  <si>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</si>
  <si>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</si>
  <si>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</si>
  <si>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</si>
  <si>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</si>
  <si>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</si>
  <si>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</si>
  <si>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</si>
  <si>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</si>
  <si>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</si>
  <si>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</si>
  <si>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2023.09.01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</si>
  <si>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</si>
  <si>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</si>
  <si>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</si>
  <si>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2023 m. rugpjūčio 14 d. duomenys</t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</si>
  <si>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</si>
  <si>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</si>
  <si>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</si>
  <si>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</si>
  <si>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</si>
  <si>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</si>
  <si>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</si>
  <si>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</si>
  <si>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</si>
  <si>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</si>
  <si>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</si>
  <si>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</si>
  <si>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</si>
  <si>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migruojantys į buitį.</t>
  </si>
  <si>
    <t>Suplanuotas išėjimas pas NT</t>
  </si>
  <si>
    <t>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</si>
</sst>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0" fillId="0" borderId="0"/>
  </cellStyleXfs>
  <cellXfs count="7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7" fillId="4" borderId="1" xfId="0" applyNumberFormat="1" applyFont="1" applyFill="1" applyBorder="1"/>
    <xf numFmtId="3" fontId="8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16" fillId="0" borderId="0" xfId="0" applyFont="1"/>
    <xf numFmtId="3" fontId="16" fillId="0" borderId="0" xfId="0" applyNumberFormat="1" applyFont="1"/>
    <xf numFmtId="4" fontId="16" fillId="0" borderId="0" xfId="0" applyNumberFormat="1" applyFont="1"/>
    <xf numFmtId="3" fontId="0" fillId="0" borderId="1" xfId="0" applyNumberFormat="1" applyBorder="1"/>
    <xf numFmtId="3" fontId="0" fillId="5" borderId="1" xfId="0" applyNumberFormat="1" applyFill="1" applyBorder="1"/>
    <xf numFmtId="0" fontId="18" fillId="0" borderId="1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166" fontId="0" fillId="0" borderId="0" xfId="0" applyNumberFormat="1"/>
    <xf numFmtId="166" fontId="16" fillId="0" borderId="0" xfId="0" applyNumberFormat="1" applyFont="1"/>
    <xf numFmtId="10" fontId="16" fillId="0" borderId="0" xfId="0" applyNumberFormat="1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6" fontId="0" fillId="0" borderId="0" xfId="1" applyNumberFormat="1" applyFont="1"/>
    <xf numFmtId="1" fontId="19" fillId="0" borderId="1" xfId="2" applyNumberFormat="1" applyFont="1" applyBorder="1" applyAlignment="1">
      <alignment horizontal="right"/>
    </xf>
    <xf numFmtId="1" fontId="19" fillId="3" borderId="1" xfId="2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right"/>
    </xf>
    <xf numFmtId="3" fontId="19" fillId="2" borderId="1" xfId="2" applyNumberFormat="1" applyFont="1" applyFill="1" applyBorder="1" applyAlignment="1">
      <alignment horizontal="right"/>
    </xf>
    <xf numFmtId="14" fontId="0" fillId="0" borderId="0" xfId="0" applyNumberFormat="1" applyAlignment="1">
      <alignment wrapText="1"/>
    </xf>
    <xf numFmtId="14" fontId="0" fillId="0" borderId="1" xfId="0" applyNumberFormat="1" applyBorder="1" applyAlignment="1">
      <alignment horizontal="right"/>
    </xf>
    <xf numFmtId="0" fontId="14" fillId="0" borderId="0" xfId="0" applyFont="1"/>
    <xf numFmtId="0" fontId="1" fillId="0" borderId="0" xfId="0" applyFont="1"/>
    <xf numFmtId="166" fontId="4" fillId="0" borderId="0" xfId="1" applyNumberFormat="1" applyFont="1" applyBorder="1"/>
    <xf numFmtId="167" fontId="4" fillId="0" borderId="0" xfId="1" applyNumberFormat="1" applyFont="1" applyBorder="1"/>
    <xf numFmtId="0" fontId="14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6">
    <cellStyle name="Normal" xfId="0" builtinId="0"/>
    <cellStyle name="Normal 2" xfId="2" xr:uid="{2AB09AD2-4A16-40DF-A4BD-CBE1F6FBCEE5}"/>
    <cellStyle name="Normal 2 2" xfId="3" xr:uid="{686C5ECA-9C2C-4D7B-A201-F97A860404F1}"/>
    <cellStyle name="Normal 2 2 2" xfId="5" xr:uid="{E05A38BA-1D68-4FE1-8950-FFC79A238CC0}"/>
    <cellStyle name="Normal 2 3" xfId="4" xr:uid="{A5EBA453-AEC9-4C70-817A-8CA8316AB62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08.14'!$I$3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08.14'!$I$4</c:f>
              <c:numCache>
                <c:formatCode>#\ ##0\ _€</c:formatCode>
                <c:ptCount val="1"/>
                <c:pt idx="0">
                  <c:v>95197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08.14'!$J$9</c15:f>
                <c15:dlblRangeCache>
                  <c:ptCount val="1"/>
                  <c:pt idx="0">
                    <c:v>97%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08.14'!$K$3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08.14'!$K$4</c:f>
              <c:numCache>
                <c:formatCode>#\ ##0\ _€</c:formatCode>
                <c:ptCount val="1"/>
                <c:pt idx="0">
                  <c:v>2446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08.14'!$K$9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08.14'!$I$3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A503C73-0D6F-44B4-8986-09B32D53D507}" type="CELLRANGE">
                      <a:rPr lang="lt-LT"/>
                      <a:pPr/>
                      <a:t>[CELLRANGE]</a:t>
                    </a:fld>
                    <a:r>
                      <a:rPr lang="lt-LT" baseline="0"/>
                      <a:t>
</a:t>
                    </a:r>
                    <a:fld id="{2F571A41-2ABD-44C4-A27A-6A6D392CF401}" type="VALUE">
                      <a:rPr lang="lt-LT" baseline="0"/>
                      <a:pPr/>
                      <a:t>[VALUE]</a:t>
                    </a:fld>
                    <a:endParaRPr lang="lt-LT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08.14'!$I$5</c:f>
              <c:numCache>
                <c:formatCode>#\ ##0\ _€</c:formatCode>
                <c:ptCount val="1"/>
                <c:pt idx="0">
                  <c:v>698521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08.14'!$J$10</c15:f>
                <c15:dlblRangeCache>
                  <c:ptCount val="1"/>
                  <c:pt idx="0">
                    <c:v>95%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08.14'!$K$3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035B6FF-B0A4-43C6-89CF-3FE8362117CB}" type="CELLRANGE">
                      <a:rPr lang="lt-LT"/>
                      <a:pPr/>
                      <a:t>[CELLRANGE]</a:t>
                    </a:fld>
                    <a:r>
                      <a:rPr lang="lt-LT" baseline="0"/>
                      <a:t>
</a:t>
                    </a:r>
                    <a:fld id="{F5B0848A-8EB5-4025-B9BF-8AD868294CB5}" type="VALUE">
                      <a:rPr lang="lt-LT" baseline="0"/>
                      <a:pPr/>
                      <a:t>[VALUE]</a:t>
                    </a:fld>
                    <a:endParaRPr lang="lt-LT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08.14'!$K$5</c:f>
              <c:numCache>
                <c:formatCode>#\ ##0\ _€</c:formatCode>
                <c:ptCount val="1"/>
                <c:pt idx="0">
                  <c:v>39793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08.14'!$K$10</c15:f>
                <c15:dlblRangeCache>
                  <c:ptCount val="1"/>
                  <c:pt idx="0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08.14'!$I$3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A05D823-C075-4DE2-BA02-1D76245FC53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DA23043-E74B-48E4-9F26-34E3B6EA8EE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918B335-0AEC-46EC-B5DF-42E559F0079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18503253-BE37-488E-B7EF-A4DA35E7E83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AAA6DD-9D78-4BC3-90BF-4F1EB29C110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9D66F7E-3227-46DB-8E02-20E7DBC6FCD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C46871D-48E1-453D-8338-54449B085B0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E6E4C00-633E-4D3B-B97D-FB85A780586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08.14'!$A$4:$A$8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08.14'!$I$4:$I$8</c:f>
              <c:numCache>
                <c:formatCode>#\ ##0\ _€</c:formatCode>
                <c:ptCount val="5"/>
                <c:pt idx="0">
                  <c:v>95197</c:v>
                </c:pt>
                <c:pt idx="1">
                  <c:v>698521</c:v>
                </c:pt>
                <c:pt idx="2">
                  <c:v>436525</c:v>
                </c:pt>
                <c:pt idx="3">
                  <c:v>386</c:v>
                </c:pt>
                <c:pt idx="4">
                  <c:v>1230629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08.14'!$J$9:$J$13</c15:f>
                <c15:dlblRangeCache>
                  <c:ptCount val="5"/>
                  <c:pt idx="0">
                    <c:v>97%</c:v>
                  </c:pt>
                  <c:pt idx="1">
                    <c:v>95%</c:v>
                  </c:pt>
                  <c:pt idx="2">
                    <c:v>49%</c:v>
                  </c:pt>
                  <c:pt idx="3">
                    <c:v>41%</c:v>
                  </c:pt>
                  <c:pt idx="4">
                    <c:v>71%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08.14'!$K$3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7929843-0DC6-4181-AEF2-6EA425DAFB2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05AD3B8E-38AE-4E7A-BB90-959A4A2E7FB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08.14'!$A$4:$A$8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08.14'!$K$4:$K$8</c:f>
              <c:numCache>
                <c:formatCode>#\ ##0\ _€</c:formatCode>
                <c:ptCount val="5"/>
                <c:pt idx="0">
                  <c:v>2446</c:v>
                </c:pt>
                <c:pt idx="1">
                  <c:v>39793</c:v>
                </c:pt>
                <c:pt idx="2">
                  <c:v>450162</c:v>
                </c:pt>
                <c:pt idx="3">
                  <c:v>560</c:v>
                </c:pt>
                <c:pt idx="4" formatCode="_-* #\ ##0\ _€_-;\-* #\ ##0\ _€_-;_-* &quot;-&quot;\ _€_-;_-@_-">
                  <c:v>492961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08.14'!$K$9:$K$13</c15:f>
                <c15:dlblRangeCache>
                  <c:ptCount val="5"/>
                  <c:pt idx="0">
                    <c:v>3%</c:v>
                  </c:pt>
                  <c:pt idx="1">
                    <c:v>5%</c:v>
                  </c:pt>
                  <c:pt idx="2">
                    <c:v>51%</c:v>
                  </c:pt>
                  <c:pt idx="3">
                    <c:v>59%</c:v>
                  </c:pt>
                  <c:pt idx="4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08.14'!$A$4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C317695-89A9-4BDF-9BF7-F189CB9B70ED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F85D6FA-9967-45E1-BE0D-367823A390E7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45DB29F-BBA6-4545-A791-633287F74807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75-467F-97EF-FB9CD62AC35B}"/>
                </c:ext>
              </c:extLst>
            </c:dLbl>
            <c:dLbl>
              <c:idx val="3"/>
              <c:layout>
                <c:manualLayout>
                  <c:x val="-3.0173939694886822E-3"/>
                  <c:y val="5.9901323182494888E-3"/>
                </c:manualLayout>
              </c:layout>
              <c:tx>
                <c:rich>
                  <a:bodyPr/>
                  <a:lstStyle/>
                  <a:p>
                    <a:fld id="{9BC40315-4BF8-4026-B8FB-620F612AB960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A75-467F-97EF-FB9CD62AC35B}"/>
                </c:ext>
              </c:extLst>
            </c:dLbl>
            <c:dLbl>
              <c:idx val="4"/>
              <c:layout>
                <c:manualLayout>
                  <c:x val="-1.206957587795484E-2"/>
                  <c:y val="-5.9901323182495981E-3"/>
                </c:manualLayout>
              </c:layout>
              <c:tx>
                <c:rich>
                  <a:bodyPr/>
                  <a:lstStyle/>
                  <a:p>
                    <a:fld id="{98E8606C-DA75-4775-A931-D55724EF8770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08.14'!$C$3:$G$3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08.14'!$C$4:$G$4</c:f>
              <c:numCache>
                <c:formatCode>#\ ##0\ _€</c:formatCode>
                <c:ptCount val="5"/>
                <c:pt idx="0">
                  <c:v>412</c:v>
                </c:pt>
                <c:pt idx="1">
                  <c:v>26068</c:v>
                </c:pt>
                <c:pt idx="2">
                  <c:v>14748</c:v>
                </c:pt>
                <c:pt idx="3">
                  <c:v>53930</c:v>
                </c:pt>
                <c:pt idx="4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08.14'!$C$9:$G$9</c15:f>
                <c15:dlblRangeCache>
                  <c:ptCount val="5"/>
                  <c:pt idx="0">
                    <c:v>0,4%</c:v>
                  </c:pt>
                  <c:pt idx="1">
                    <c:v>27,4%</c:v>
                  </c:pt>
                  <c:pt idx="2">
                    <c:v>15,5%</c:v>
                  </c:pt>
                  <c:pt idx="3">
                    <c:v>56,7%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00E-409B-BEB0-CB9F63E0AE8D}"/>
            </c:ext>
          </c:extLst>
        </c:ser>
        <c:ser>
          <c:idx val="1"/>
          <c:order val="1"/>
          <c:tx>
            <c:strRef>
              <c:f>'1. Grafikai 08.14'!$A$5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578272862699071E-2"/>
                  <c:y val="-3.4293507521978954E-2"/>
                </c:manualLayout>
              </c:layout>
              <c:tx>
                <c:rich>
                  <a:bodyPr/>
                  <a:lstStyle/>
                  <a:p>
                    <a:fld id="{0670CD31-B612-4F3F-B631-0C968231997A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A75-467F-97EF-FB9CD62AC35B}"/>
                </c:ext>
              </c:extLst>
            </c:dLbl>
            <c:dLbl>
              <c:idx val="1"/>
              <c:layout>
                <c:manualLayout>
                  <c:x val="3.0173939694887377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36A49CB5-D0C6-4AC7-8B16-DC58C69D4C88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A75-467F-97EF-FB9CD62AC35B}"/>
                </c:ext>
              </c:extLst>
            </c:dLbl>
            <c:dLbl>
              <c:idx val="2"/>
              <c:layout>
                <c:manualLayout>
                  <c:x val="0"/>
                  <c:y val="8.9851984773743985E-3"/>
                </c:manualLayout>
              </c:layout>
              <c:tx>
                <c:rich>
                  <a:bodyPr/>
                  <a:lstStyle/>
                  <a:p>
                    <a:fld id="{4FAF081E-38CC-4343-8BFB-F0A69F93BF61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5F1ABE-2F5C-4408-B426-1BF179CAF501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75-467F-97EF-FB9CD62AC35B}"/>
                </c:ext>
              </c:extLst>
            </c:dLbl>
            <c:dLbl>
              <c:idx val="4"/>
              <c:layout>
                <c:manualLayout>
                  <c:x val="3.3191333664375509E-2"/>
                  <c:y val="-4.4925992386871991E-2"/>
                </c:manualLayout>
              </c:layout>
              <c:tx>
                <c:rich>
                  <a:bodyPr/>
                  <a:lstStyle/>
                  <a:p>
                    <a:fld id="{29BB3DE9-910B-42B6-88E1-70C0E4657D38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08.14'!$C$3:$G$3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08.14'!$C$5:$G$5</c:f>
              <c:numCache>
                <c:formatCode>#\ ##0\ _€</c:formatCode>
                <c:ptCount val="5"/>
                <c:pt idx="0">
                  <c:v>3930</c:v>
                </c:pt>
                <c:pt idx="1">
                  <c:v>101093</c:v>
                </c:pt>
                <c:pt idx="2">
                  <c:v>70062</c:v>
                </c:pt>
                <c:pt idx="3">
                  <c:v>523137</c:v>
                </c:pt>
                <c:pt idx="4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08.14'!$C$10:$G$10</c15:f>
                <c15:dlblRangeCache>
                  <c:ptCount val="5"/>
                  <c:pt idx="0">
                    <c:v>0,6%</c:v>
                  </c:pt>
                  <c:pt idx="1">
                    <c:v>14,5%</c:v>
                  </c:pt>
                  <c:pt idx="2">
                    <c:v>10,0%</c:v>
                  </c:pt>
                  <c:pt idx="3">
                    <c:v>74,9%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B00E-409B-BEB0-CB9F63E0AE8D}"/>
            </c:ext>
          </c:extLst>
        </c:ser>
        <c:ser>
          <c:idx val="2"/>
          <c:order val="2"/>
          <c:tx>
            <c:strRef>
              <c:f>'1. Grafikai 08.14'!$A$6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89913588489236E-2"/>
                  <c:y val="-1.5424590719492827E-2"/>
                </c:manualLayout>
              </c:layout>
              <c:tx>
                <c:rich>
                  <a:bodyPr/>
                  <a:lstStyle/>
                  <a:p>
                    <a:fld id="{293E6C23-1BC4-4C25-A6C8-D147B698FB8F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A75-467F-97EF-FB9CD62AC35B}"/>
                </c:ext>
              </c:extLst>
            </c:dLbl>
            <c:dLbl>
              <c:idx val="1"/>
              <c:layout>
                <c:manualLayout>
                  <c:x val="2.9855991856601906E-3"/>
                  <c:y val="1.2878789799390031E-2"/>
                </c:manualLayout>
              </c:layout>
              <c:tx>
                <c:rich>
                  <a:bodyPr/>
                  <a:lstStyle/>
                  <a:p>
                    <a:fld id="{FCBDBB6A-65A7-4E50-9780-5A7154674B51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75-467F-97EF-FB9CD62AC35B}"/>
                </c:ext>
              </c:extLst>
            </c:dLbl>
            <c:dLbl>
              <c:idx val="2"/>
              <c:layout>
                <c:manualLayout>
                  <c:x val="9.0521819084660466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B3D4CA62-0C9C-4777-850D-BBE5C2A68806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A75-467F-97EF-FB9CD62AC35B}"/>
                </c:ext>
              </c:extLst>
            </c:dLbl>
            <c:dLbl>
              <c:idx val="3"/>
              <c:layout>
                <c:manualLayout>
                  <c:x val="1.2069575877954729E-2"/>
                  <c:y val="-5.4908911938185047E-17"/>
                </c:manualLayout>
              </c:layout>
              <c:tx>
                <c:rich>
                  <a:bodyPr/>
                  <a:lstStyle/>
                  <a:p>
                    <a:fld id="{4CDA5A29-11AD-433D-B7EE-562CB5FA783F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A75-467F-97EF-FB9CD62AC35B}"/>
                </c:ext>
              </c:extLst>
            </c:dLbl>
            <c:dLbl>
              <c:idx val="4"/>
              <c:layout>
                <c:manualLayout>
                  <c:x val="2.2630454771165119E-2"/>
                  <c:y val="-1.0981782387637009E-16"/>
                </c:manualLayout>
              </c:layout>
              <c:tx>
                <c:rich>
                  <a:bodyPr/>
                  <a:lstStyle/>
                  <a:p>
                    <a:fld id="{FF2C26F3-7BBD-4047-BF8E-CF96B1DCCB07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08.14'!$C$3:$G$3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08.14'!$C$6:$G$6</c:f>
              <c:numCache>
                <c:formatCode>#\ ##0\ _€</c:formatCode>
                <c:ptCount val="5"/>
                <c:pt idx="0">
                  <c:v>1429</c:v>
                </c:pt>
                <c:pt idx="1">
                  <c:v>54926</c:v>
                </c:pt>
                <c:pt idx="2">
                  <c:v>35187</c:v>
                </c:pt>
                <c:pt idx="3">
                  <c:v>344314</c:v>
                </c:pt>
                <c:pt idx="4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08.14'!$C$11:$G$11</c15:f>
                <c15:dlblRangeCache>
                  <c:ptCount val="5"/>
                  <c:pt idx="0">
                    <c:v>0,3%</c:v>
                  </c:pt>
                  <c:pt idx="1">
                    <c:v>12,6%</c:v>
                  </c:pt>
                  <c:pt idx="2">
                    <c:v>8,1%</c:v>
                  </c:pt>
                  <c:pt idx="3">
                    <c:v>78,9%</c:v>
                  </c:pt>
                  <c:pt idx="4">
                    <c:v>0,006%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B00E-409B-BEB0-CB9F63E0AE8D}"/>
            </c:ext>
          </c:extLst>
        </c:ser>
        <c:ser>
          <c:idx val="3"/>
          <c:order val="3"/>
          <c:tx>
            <c:strRef>
              <c:f>'1. Grafikai 08.14'!$A$7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08.14'!$C$3:$G$3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08.14'!$C$7:$G$7</c:f>
              <c:numCache>
                <c:formatCode>#\ ##0\ _€</c:formatCode>
                <c:ptCount val="5"/>
                <c:pt idx="0">
                  <c:v>3</c:v>
                </c:pt>
                <c:pt idx="1">
                  <c:v>89</c:v>
                </c:pt>
                <c:pt idx="2">
                  <c:v>28</c:v>
                </c:pt>
                <c:pt idx="3">
                  <c:v>179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cked"/>
        <c:varyColors val="0"/>
        <c:ser>
          <c:idx val="4"/>
          <c:order val="4"/>
          <c:tx>
            <c:strRef>
              <c:f>'1. Grafikai 08.14'!$A$8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837976053424968E-2"/>
                  <c:y val="-3.0929364312536805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E5D1C6-3BA1-4000-BF80-109382958EA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65898486130232E-2"/>
                      <c:h val="5.79063853952495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B00E-409B-BEB0-CB9F63E0AE8D}"/>
                </c:ext>
              </c:extLst>
            </c:dLbl>
            <c:dLbl>
              <c:idx val="1"/>
              <c:layout>
                <c:manualLayout>
                  <c:x val="-4.6627562406886189E-2"/>
                  <c:y val="-1.3299632143228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1E99B7F-A97F-4FA7-96B1-474F287BB3FD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046518089157399E-2"/>
                      <c:h val="5.468668794540203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B00E-409B-BEB0-CB9F63E0AE8D}"/>
                </c:ext>
              </c:extLst>
            </c:dLbl>
            <c:dLbl>
              <c:idx val="2"/>
              <c:layout>
                <c:manualLayout>
                  <c:x val="-3.8988474550087554E-2"/>
                  <c:y val="-6.43939224211842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8D8C9A-329C-4BDC-B219-ABFCD79DAB2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B00E-409B-BEB0-CB9F63E0AE8D}"/>
                </c:ext>
              </c:extLst>
            </c:dLbl>
            <c:dLbl>
              <c:idx val="3"/>
              <c:layout>
                <c:manualLayout>
                  <c:x val="-3.7274057712708579E-2"/>
                  <c:y val="-2.99506615912479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974AD4-D75B-474D-A118-6EC95153719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B00E-409B-BEB0-CB9F63E0AE8D}"/>
                </c:ext>
              </c:extLst>
            </c:dLbl>
            <c:dLbl>
              <c:idx val="4"/>
              <c:layout>
                <c:manualLayout>
                  <c:x val="-4.3648521745858773E-2"/>
                  <c:y val="4.4926002981860271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7D403F-11E6-4FDA-826C-86CF86F7081B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B00E-409B-BEB0-CB9F63E0AE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08.14'!$C$3:$G$3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08.14'!$C$8:$G$8</c:f>
              <c:numCache>
                <c:formatCode>#\ ##0\ _€</c:formatCode>
                <c:ptCount val="5"/>
                <c:pt idx="0">
                  <c:v>5774</c:v>
                </c:pt>
                <c:pt idx="1">
                  <c:v>182176</c:v>
                </c:pt>
                <c:pt idx="2">
                  <c:v>120025</c:v>
                </c:pt>
                <c:pt idx="3">
                  <c:v>921560</c:v>
                </c:pt>
                <c:pt idx="4">
                  <c:v>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08.14'!$C$13:$G$13</c15:f>
                <c15:dlblRangeCache>
                  <c:ptCount val="5"/>
                  <c:pt idx="0">
                    <c:v>0,5%</c:v>
                  </c:pt>
                  <c:pt idx="1">
                    <c:v>14,8%</c:v>
                  </c:pt>
                  <c:pt idx="2">
                    <c:v>9,8%</c:v>
                  </c:pt>
                  <c:pt idx="3">
                    <c:v>74,9%</c:v>
                  </c:pt>
                  <c:pt idx="4">
                    <c:v>0,008%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1451565</xdr:colOff>
      <xdr:row>63</xdr:row>
      <xdr:rowOff>56837</xdr:rowOff>
    </xdr:from>
    <xdr:to>
      <xdr:col>7</xdr:col>
      <xdr:colOff>727187</xdr:colOff>
      <xdr:row>69</xdr:row>
      <xdr:rowOff>7082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1460889</xdr:colOff>
      <xdr:row>68</xdr:row>
      <xdr:rowOff>173403</xdr:rowOff>
    </xdr:from>
    <xdr:to>
      <xdr:col>7</xdr:col>
      <xdr:colOff>750780</xdr:colOff>
      <xdr:row>74</xdr:row>
      <xdr:rowOff>120062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1335741</xdr:colOff>
      <xdr:row>16</xdr:row>
      <xdr:rowOff>152398</xdr:rowOff>
    </xdr:from>
    <xdr:to>
      <xdr:col>10</xdr:col>
      <xdr:colOff>286872</xdr:colOff>
      <xdr:row>40</xdr:row>
      <xdr:rowOff>89646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794BAB-9C46-48F4-87B2-83E35ED69391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ekk-my.sharepoint.com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zoomScale="70" zoomScaleNormal="70" workbookViewId="0">
      <selection activeCell="O30" sqref="O30:Q35"/>
    </sheetView>
  </sheetViews>
  <sheetFormatPr defaultRowHeight="14.5" x14ac:dyDescent="0.35"/>
  <cols>
    <col min="1" max="1" width="27.26953125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23.81640625" customWidth="1"/>
    <col min="17" max="17" width="14.26953125" bestFit="1" customWidth="1"/>
  </cols>
  <sheetData>
    <row r="1" spans="1:18" x14ac:dyDescent="0.35">
      <c r="A1" s="69" t="s">
        <v>0</v>
      </c>
      <c r="B1" s="69"/>
      <c r="C1" s="69"/>
      <c r="D1" s="68" t="s">
        <v>1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8" x14ac:dyDescent="0.35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3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2" t="s">
        <v>13</v>
      </c>
      <c r="L3" s="24" t="s">
        <v>14</v>
      </c>
      <c r="M3" s="4" t="s">
        <v>15</v>
      </c>
      <c r="N3" s="4" t="s">
        <v>16</v>
      </c>
      <c r="O3" s="4" t="s">
        <v>17</v>
      </c>
      <c r="P3" s="8" t="s">
        <v>18</v>
      </c>
    </row>
    <row r="4" spans="1:18" x14ac:dyDescent="0.35">
      <c r="A4" s="20">
        <v>1</v>
      </c>
      <c r="B4" s="47">
        <v>0</v>
      </c>
      <c r="C4" s="58">
        <v>412</v>
      </c>
      <c r="D4" s="58">
        <v>26068</v>
      </c>
      <c r="E4" s="58">
        <v>14748</v>
      </c>
      <c r="F4" s="58">
        <v>53930</v>
      </c>
      <c r="G4" s="48">
        <v>0</v>
      </c>
      <c r="H4" s="47">
        <v>13</v>
      </c>
      <c r="I4" s="48">
        <v>0</v>
      </c>
      <c r="J4" s="48">
        <v>0</v>
      </c>
      <c r="K4" s="31">
        <f>SUM(B4:J4)+P4</f>
        <v>95197</v>
      </c>
      <c r="L4" s="61">
        <v>97643</v>
      </c>
      <c r="M4" s="7">
        <f>L4-K4</f>
        <v>2446</v>
      </c>
      <c r="N4" s="6">
        <f>M4/L4</f>
        <v>2.5050438843542293E-2</v>
      </c>
      <c r="O4" s="6">
        <f>1-N4</f>
        <v>0.9749495611564577</v>
      </c>
      <c r="P4" s="59">
        <v>26</v>
      </c>
      <c r="Q4" s="33"/>
      <c r="R4" s="33"/>
    </row>
    <row r="5" spans="1:18" x14ac:dyDescent="0.35">
      <c r="A5" s="20">
        <v>2</v>
      </c>
      <c r="B5" s="47">
        <v>0</v>
      </c>
      <c r="C5" s="58">
        <v>3930</v>
      </c>
      <c r="D5" s="58">
        <v>101093</v>
      </c>
      <c r="E5" s="58">
        <v>70062</v>
      </c>
      <c r="F5" s="58">
        <v>523137</v>
      </c>
      <c r="G5" s="49">
        <v>0</v>
      </c>
      <c r="H5" s="47">
        <v>56</v>
      </c>
      <c r="I5" s="49">
        <v>0</v>
      </c>
      <c r="J5" s="49">
        <v>0</v>
      </c>
      <c r="K5" s="31">
        <f>SUM(B5:J5)+P5</f>
        <v>698521</v>
      </c>
      <c r="L5" s="61">
        <v>738314</v>
      </c>
      <c r="M5" s="7">
        <f>L5-K5</f>
        <v>39793</v>
      </c>
      <c r="N5" s="6">
        <f>M5/L5</f>
        <v>5.389712236257202E-2</v>
      </c>
      <c r="O5" s="6">
        <f>1-N5</f>
        <v>0.94610287763742795</v>
      </c>
      <c r="P5" s="59">
        <v>243</v>
      </c>
      <c r="Q5" s="33"/>
      <c r="R5" s="33"/>
    </row>
    <row r="6" spans="1:18" x14ac:dyDescent="0.35">
      <c r="A6" s="20">
        <v>3</v>
      </c>
      <c r="B6" s="47">
        <v>0</v>
      </c>
      <c r="C6" s="58">
        <v>1429</v>
      </c>
      <c r="D6" s="58">
        <v>54926</v>
      </c>
      <c r="E6" s="58">
        <v>35187</v>
      </c>
      <c r="F6" s="58">
        <v>344314</v>
      </c>
      <c r="G6" s="49">
        <v>0</v>
      </c>
      <c r="H6" s="47">
        <v>25</v>
      </c>
      <c r="I6" s="49">
        <v>0</v>
      </c>
      <c r="J6" s="49">
        <v>0</v>
      </c>
      <c r="K6" s="31">
        <f>SUM(B6:J6)+P6</f>
        <v>436525</v>
      </c>
      <c r="L6" s="61">
        <v>886687</v>
      </c>
      <c r="M6" s="7">
        <f>L6-K6</f>
        <v>450162</v>
      </c>
      <c r="N6" s="6">
        <f>M6/L6</f>
        <v>0.50768986124754278</v>
      </c>
      <c r="O6" s="6">
        <f>1-N6</f>
        <v>0.49231013875245722</v>
      </c>
      <c r="P6" s="59">
        <v>644</v>
      </c>
      <c r="Q6" s="33"/>
      <c r="R6" s="33"/>
    </row>
    <row r="7" spans="1:18" x14ac:dyDescent="0.35">
      <c r="A7" s="20" t="s">
        <v>19</v>
      </c>
      <c r="B7" s="47">
        <v>0</v>
      </c>
      <c r="C7" s="58">
        <v>3</v>
      </c>
      <c r="D7" s="58">
        <v>89</v>
      </c>
      <c r="E7" s="58">
        <v>28</v>
      </c>
      <c r="F7" s="58">
        <v>179</v>
      </c>
      <c r="G7" s="49">
        <v>0</v>
      </c>
      <c r="H7" s="47">
        <v>0</v>
      </c>
      <c r="I7" s="49">
        <v>0</v>
      </c>
      <c r="J7" s="49">
        <v>0</v>
      </c>
      <c r="K7" s="31">
        <f>SUM(B7:J7)+P7</f>
        <v>386</v>
      </c>
      <c r="L7" s="61">
        <v>946</v>
      </c>
      <c r="M7" s="7">
        <f>L7-K7</f>
        <v>560</v>
      </c>
      <c r="N7" s="6">
        <f>M7/L7</f>
        <v>0.59196617336152224</v>
      </c>
      <c r="O7" s="6">
        <f>1-N7</f>
        <v>0.40803382663847776</v>
      </c>
      <c r="P7" s="59">
        <v>87</v>
      </c>
      <c r="Q7" s="33"/>
      <c r="R7" s="33"/>
    </row>
    <row r="8" spans="1:18" x14ac:dyDescent="0.35">
      <c r="A8" s="20" t="s">
        <v>20</v>
      </c>
      <c r="B8" s="45">
        <f>SUM(B4:B7)</f>
        <v>0</v>
      </c>
      <c r="C8" s="50">
        <f t="shared" ref="C8:J8" si="0">SUM(C4:C7)</f>
        <v>5774</v>
      </c>
      <c r="D8" s="50">
        <f t="shared" si="0"/>
        <v>182176</v>
      </c>
      <c r="E8" s="50">
        <f t="shared" si="0"/>
        <v>120025</v>
      </c>
      <c r="F8" s="50">
        <f t="shared" si="0"/>
        <v>921560</v>
      </c>
      <c r="G8" s="50">
        <f t="shared" si="0"/>
        <v>0</v>
      </c>
      <c r="H8" s="50">
        <f t="shared" si="0"/>
        <v>94</v>
      </c>
      <c r="I8" s="23">
        <f t="shared" si="0"/>
        <v>0</v>
      </c>
      <c r="J8" s="23">
        <f t="shared" si="0"/>
        <v>0</v>
      </c>
      <c r="K8" s="23">
        <f>SUM(K4:K7)</f>
        <v>1230629</v>
      </c>
      <c r="L8" s="46">
        <f>SUM(L4:L7)</f>
        <v>1723590</v>
      </c>
      <c r="M8" s="7">
        <f>L8-K8</f>
        <v>492961</v>
      </c>
      <c r="N8" s="6">
        <f>M8/L8</f>
        <v>0.28600827342929586</v>
      </c>
      <c r="O8" s="6">
        <f>1-N8</f>
        <v>0.71399172657070409</v>
      </c>
      <c r="P8" s="60">
        <f>SUM(P4:P7)</f>
        <v>1000</v>
      </c>
      <c r="Q8" s="33"/>
      <c r="R8" s="33"/>
    </row>
    <row r="9" spans="1:18" x14ac:dyDescent="0.35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3"/>
      <c r="O9" s="43"/>
      <c r="P9" s="42"/>
    </row>
    <row r="10" spans="1:18" x14ac:dyDescent="0.35">
      <c r="A10" s="42"/>
      <c r="B10" s="43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53"/>
      <c r="N10" s="43"/>
      <c r="O10" s="43"/>
      <c r="P10" s="42"/>
    </row>
    <row r="11" spans="1:18" x14ac:dyDescent="0.35">
      <c r="C11" s="33"/>
      <c r="D11" s="33"/>
      <c r="E11" s="33"/>
      <c r="F11" s="33"/>
    </row>
    <row r="12" spans="1:18" ht="16.5" x14ac:dyDescent="0.35">
      <c r="A12" s="37" t="s">
        <v>21</v>
      </c>
      <c r="C12" s="35"/>
      <c r="K12" s="33"/>
      <c r="L12" s="33"/>
      <c r="M12" s="33"/>
      <c r="N12" s="41"/>
      <c r="P12" s="33"/>
    </row>
    <row r="13" spans="1:18" s="34" customFormat="1" ht="43.5" customHeight="1" x14ac:dyDescent="0.35">
      <c r="A13" s="40" t="s">
        <v>22</v>
      </c>
      <c r="B13" s="38" t="s">
        <v>4</v>
      </c>
      <c r="C13" s="38" t="s">
        <v>5</v>
      </c>
      <c r="D13" s="38" t="s">
        <v>6</v>
      </c>
      <c r="E13" s="38" t="s">
        <v>7</v>
      </c>
      <c r="F13" s="38" t="s">
        <v>8</v>
      </c>
      <c r="G13" s="39" t="s">
        <v>9</v>
      </c>
      <c r="H13" s="39" t="s">
        <v>23</v>
      </c>
      <c r="I13" s="38" t="s">
        <v>10</v>
      </c>
      <c r="J13" s="38" t="s">
        <v>24</v>
      </c>
      <c r="K13" s="38" t="s">
        <v>11</v>
      </c>
      <c r="L13" s="38" t="s">
        <v>25</v>
      </c>
      <c r="M13" s="38" t="s">
        <v>12</v>
      </c>
      <c r="N13" s="38" t="s">
        <v>26</v>
      </c>
      <c r="O13" s="38" t="s">
        <v>13</v>
      </c>
    </row>
    <row r="14" spans="1:18" x14ac:dyDescent="0.35">
      <c r="A14" s="36">
        <v>45131</v>
      </c>
      <c r="B14" s="54">
        <v>21</v>
      </c>
      <c r="C14" s="54">
        <v>236</v>
      </c>
      <c r="D14" s="54">
        <v>2122</v>
      </c>
      <c r="E14" s="54">
        <v>1080</v>
      </c>
      <c r="F14" s="54">
        <v>10351</v>
      </c>
      <c r="G14" s="54">
        <v>25</v>
      </c>
      <c r="H14" s="54">
        <v>103</v>
      </c>
      <c r="I14" s="54">
        <v>2</v>
      </c>
      <c r="J14" s="54">
        <v>1</v>
      </c>
      <c r="K14" s="54">
        <v>34035</v>
      </c>
      <c r="L14" s="54">
        <v>1</v>
      </c>
      <c r="M14" s="54">
        <v>137</v>
      </c>
      <c r="N14" s="54">
        <v>2460</v>
      </c>
      <c r="O14" s="54">
        <f>SUM(B14:N14)</f>
        <v>50574</v>
      </c>
    </row>
    <row r="15" spans="1:18" x14ac:dyDescent="0.35">
      <c r="A15" s="36">
        <v>45138</v>
      </c>
      <c r="B15" s="54">
        <v>21</v>
      </c>
      <c r="C15" s="54">
        <v>236</v>
      </c>
      <c r="D15" s="54">
        <v>2132</v>
      </c>
      <c r="E15" s="54">
        <v>1075</v>
      </c>
      <c r="F15" s="54">
        <v>10378</v>
      </c>
      <c r="G15" s="54">
        <v>24</v>
      </c>
      <c r="H15" s="54">
        <v>103</v>
      </c>
      <c r="I15" s="54">
        <v>2</v>
      </c>
      <c r="J15" s="54">
        <v>1</v>
      </c>
      <c r="K15" s="54">
        <v>33966</v>
      </c>
      <c r="L15" s="54">
        <v>1</v>
      </c>
      <c r="M15" s="54">
        <v>136</v>
      </c>
      <c r="N15" s="54">
        <v>2462</v>
      </c>
      <c r="O15" s="54">
        <f>SUM(B15:N15)</f>
        <v>50537</v>
      </c>
    </row>
    <row r="16" spans="1:18" x14ac:dyDescent="0.35">
      <c r="A16" s="63">
        <v>45145</v>
      </c>
      <c r="B16" s="54">
        <v>21</v>
      </c>
      <c r="C16" s="54">
        <v>235</v>
      </c>
      <c r="D16" s="54">
        <v>2187</v>
      </c>
      <c r="E16" s="54">
        <v>1119</v>
      </c>
      <c r="F16" s="54">
        <v>10498</v>
      </c>
      <c r="G16" s="54">
        <v>24</v>
      </c>
      <c r="H16" s="54">
        <v>103</v>
      </c>
      <c r="I16" s="54">
        <v>2</v>
      </c>
      <c r="J16" s="54">
        <v>1</v>
      </c>
      <c r="K16" s="54">
        <v>33939</v>
      </c>
      <c r="L16" s="54">
        <v>1</v>
      </c>
      <c r="M16" s="54">
        <v>136</v>
      </c>
      <c r="N16" s="54">
        <v>2484</v>
      </c>
      <c r="O16" s="54">
        <f>SUM(B16:N16)</f>
        <v>50750</v>
      </c>
    </row>
    <row r="17" spans="1:16" x14ac:dyDescent="0.35">
      <c r="A17" s="63">
        <v>45152</v>
      </c>
      <c r="B17" s="54">
        <v>21</v>
      </c>
      <c r="C17" s="54">
        <v>233</v>
      </c>
      <c r="D17" s="54">
        <v>2186</v>
      </c>
      <c r="E17" s="54">
        <v>1110</v>
      </c>
      <c r="F17" s="54">
        <v>10519</v>
      </c>
      <c r="G17" s="54">
        <v>25</v>
      </c>
      <c r="H17" s="54">
        <v>6</v>
      </c>
      <c r="I17" s="54">
        <v>2</v>
      </c>
      <c r="J17" s="54">
        <v>1</v>
      </c>
      <c r="K17" s="54">
        <v>33912</v>
      </c>
      <c r="L17" s="54">
        <v>1</v>
      </c>
      <c r="M17" s="54">
        <v>136</v>
      </c>
      <c r="N17" s="54">
        <v>2493</v>
      </c>
      <c r="O17" s="54">
        <f>SUM(B17:N17)</f>
        <v>50645</v>
      </c>
    </row>
    <row r="18" spans="1:16" s="37" customFormat="1" x14ac:dyDescent="0.35">
      <c r="A18" s="55" t="s">
        <v>27</v>
      </c>
      <c r="B18" s="56">
        <f t="shared" ref="B18:O18" si="1">B17-B16</f>
        <v>0</v>
      </c>
      <c r="C18" s="56">
        <f t="shared" si="1"/>
        <v>-2</v>
      </c>
      <c r="D18" s="56">
        <f t="shared" si="1"/>
        <v>-1</v>
      </c>
      <c r="E18" s="56">
        <f t="shared" si="1"/>
        <v>-9</v>
      </c>
      <c r="F18" s="56">
        <f t="shared" si="1"/>
        <v>21</v>
      </c>
      <c r="G18" s="56">
        <f t="shared" si="1"/>
        <v>1</v>
      </c>
      <c r="H18" s="56">
        <f t="shared" si="1"/>
        <v>-97</v>
      </c>
      <c r="I18" s="56">
        <f t="shared" si="1"/>
        <v>0</v>
      </c>
      <c r="J18" s="56">
        <f t="shared" si="1"/>
        <v>0</v>
      </c>
      <c r="K18" s="56">
        <f t="shared" si="1"/>
        <v>-27</v>
      </c>
      <c r="L18" s="56">
        <f t="shared" si="1"/>
        <v>0</v>
      </c>
      <c r="M18" s="56">
        <f t="shared" si="1"/>
        <v>0</v>
      </c>
      <c r="N18" s="56">
        <f t="shared" si="1"/>
        <v>9</v>
      </c>
      <c r="O18" s="56">
        <f t="shared" si="1"/>
        <v>-105</v>
      </c>
    </row>
    <row r="19" spans="1:16" x14ac:dyDescent="0.35">
      <c r="O19" s="41"/>
    </row>
    <row r="20" spans="1:16" ht="16.5" x14ac:dyDescent="0.35">
      <c r="A20" s="70" t="s">
        <v>28</v>
      </c>
      <c r="B20" s="70"/>
      <c r="C20" s="70"/>
      <c r="D20" s="70"/>
      <c r="E20" s="70"/>
      <c r="F20" s="70"/>
      <c r="G20" s="70"/>
      <c r="H20" s="70"/>
      <c r="I20" s="70"/>
    </row>
    <row r="21" spans="1:16" ht="16.5" x14ac:dyDescent="0.35">
      <c r="A21" s="65" t="s">
        <v>29</v>
      </c>
      <c r="N21" s="57"/>
      <c r="O21" s="57"/>
      <c r="P21" s="51"/>
    </row>
    <row r="22" spans="1:16" ht="16.5" x14ac:dyDescent="0.35">
      <c r="A22" s="65" t="s">
        <v>30</v>
      </c>
      <c r="M22" s="33"/>
      <c r="N22" s="57"/>
      <c r="O22" s="57"/>
      <c r="P22" s="51"/>
    </row>
    <row r="23" spans="1:16" ht="16.5" x14ac:dyDescent="0.35">
      <c r="A23" s="65" t="s">
        <v>31</v>
      </c>
      <c r="N23" s="57"/>
      <c r="O23" s="57"/>
      <c r="P23" s="51"/>
    </row>
    <row r="24" spans="1:16" ht="16.5" x14ac:dyDescent="0.35">
      <c r="A24" s="65" t="s">
        <v>32</v>
      </c>
      <c r="M24" s="33"/>
      <c r="N24" s="57"/>
      <c r="O24" s="57"/>
      <c r="P24" s="51"/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M19"/>
  <sheetViews>
    <sheetView tabSelected="1" zoomScale="85" zoomScaleNormal="85" workbookViewId="0">
      <selection activeCell="N26" sqref="N26"/>
    </sheetView>
  </sheetViews>
  <sheetFormatPr defaultColWidth="9.1796875" defaultRowHeight="14.5" x14ac:dyDescent="0.35"/>
  <cols>
    <col min="1" max="1" width="42.26953125" customWidth="1"/>
    <col min="2" max="2" width="13" customWidth="1"/>
    <col min="3" max="4" width="15" customWidth="1"/>
    <col min="5" max="5" width="9.81640625" customWidth="1"/>
    <col min="6" max="6" width="10.54296875" customWidth="1"/>
    <col min="7" max="7" width="9.26953125" customWidth="1"/>
    <col min="8" max="8" width="12.26953125" customWidth="1"/>
    <col min="9" max="9" width="14.81640625" customWidth="1"/>
    <col min="10" max="10" width="15" customWidth="1"/>
    <col min="11" max="11" width="16" customWidth="1"/>
    <col min="12" max="12" width="14.26953125" customWidth="1"/>
    <col min="13" max="13" width="20" customWidth="1"/>
    <col min="14" max="14" width="30" bestFit="1" customWidth="1"/>
    <col min="15" max="15" width="14.26953125" bestFit="1" customWidth="1"/>
  </cols>
  <sheetData>
    <row r="1" spans="1:13" x14ac:dyDescent="0.35">
      <c r="A1" s="71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3" x14ac:dyDescent="0.35">
      <c r="A2" s="1"/>
      <c r="B2" s="73"/>
      <c r="C2" s="74"/>
      <c r="D2" s="74"/>
      <c r="E2" s="74"/>
      <c r="F2" s="74"/>
      <c r="G2" s="74"/>
      <c r="H2" s="74"/>
      <c r="I2" s="75"/>
    </row>
    <row r="3" spans="1:13" s="3" customFormat="1" ht="70.5" customHeight="1" x14ac:dyDescent="0.35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10</v>
      </c>
      <c r="H3" s="24" t="str">
        <f>[1]Sheet1!$G$4</f>
        <v>Imlitex</v>
      </c>
      <c r="I3" s="26" t="s">
        <v>34</v>
      </c>
      <c r="J3" s="4" t="s">
        <v>35</v>
      </c>
      <c r="K3" s="4" t="s">
        <v>36</v>
      </c>
      <c r="L3" s="4" t="s">
        <v>16</v>
      </c>
    </row>
    <row r="4" spans="1:13" x14ac:dyDescent="0.35">
      <c r="A4" s="27" t="s">
        <v>37</v>
      </c>
      <c r="B4" s="28">
        <f>'ESO informacija 08.14'!B4</f>
        <v>0</v>
      </c>
      <c r="C4" s="28">
        <f>'ESO informacija 08.14'!C4</f>
        <v>412</v>
      </c>
      <c r="D4" s="28">
        <f>'ESO informacija 08.14'!D4</f>
        <v>26068</v>
      </c>
      <c r="E4" s="28">
        <f>'ESO informacija 08.14'!E4</f>
        <v>14748</v>
      </c>
      <c r="F4" s="28">
        <f>'ESO informacija 08.14'!F4</f>
        <v>53930</v>
      </c>
      <c r="G4" s="28">
        <f>'ESO informacija 08.14'!H4</f>
        <v>13</v>
      </c>
      <c r="H4" s="28">
        <f>'ESO informacija 08.14'!G4</f>
        <v>0</v>
      </c>
      <c r="I4" s="29">
        <f>'ESO informacija 08.14'!K4</f>
        <v>95197</v>
      </c>
      <c r="J4" s="9">
        <f>'ESO informacija 08.14'!L4</f>
        <v>97643</v>
      </c>
      <c r="K4" s="9">
        <f>J4-I4</f>
        <v>2446</v>
      </c>
      <c r="L4" s="10">
        <f>K4/J4</f>
        <v>2.5050438843542293E-2</v>
      </c>
      <c r="M4" s="33"/>
    </row>
    <row r="5" spans="1:13" x14ac:dyDescent="0.35">
      <c r="A5" s="27" t="s">
        <v>38</v>
      </c>
      <c r="B5" s="28">
        <f>'ESO informacija 08.14'!B5</f>
        <v>0</v>
      </c>
      <c r="C5" s="28">
        <f>'ESO informacija 08.14'!C5</f>
        <v>3930</v>
      </c>
      <c r="D5" s="28">
        <f>'ESO informacija 08.14'!D5</f>
        <v>101093</v>
      </c>
      <c r="E5" s="28">
        <f>'ESO informacija 08.14'!E5</f>
        <v>70062</v>
      </c>
      <c r="F5" s="28">
        <f>'ESO informacija 08.14'!F5</f>
        <v>523137</v>
      </c>
      <c r="G5" s="28">
        <f>'ESO informacija 08.14'!H5</f>
        <v>56</v>
      </c>
      <c r="H5" s="28">
        <f>'ESO informacija 08.14'!G5</f>
        <v>0</v>
      </c>
      <c r="I5" s="29">
        <f>'ESO informacija 08.14'!K5</f>
        <v>698521</v>
      </c>
      <c r="J5" s="9">
        <f>'ESO informacija 08.14'!L5</f>
        <v>738314</v>
      </c>
      <c r="K5" s="9">
        <f>J5-I5</f>
        <v>39793</v>
      </c>
      <c r="L5" s="10">
        <f>K5/J5</f>
        <v>5.389712236257202E-2</v>
      </c>
    </row>
    <row r="6" spans="1:13" x14ac:dyDescent="0.35">
      <c r="A6" s="27" t="s">
        <v>39</v>
      </c>
      <c r="B6" s="28">
        <f>'ESO informacija 08.14'!B6</f>
        <v>0</v>
      </c>
      <c r="C6" s="28">
        <f>'ESO informacija 08.14'!C6</f>
        <v>1429</v>
      </c>
      <c r="D6" s="28">
        <f>'ESO informacija 08.14'!D6</f>
        <v>54926</v>
      </c>
      <c r="E6" s="28">
        <f>'ESO informacija 08.14'!E6</f>
        <v>35187</v>
      </c>
      <c r="F6" s="28">
        <f>'ESO informacija 08.14'!F6</f>
        <v>344314</v>
      </c>
      <c r="G6" s="28">
        <f>'ESO informacija 08.14'!H6</f>
        <v>25</v>
      </c>
      <c r="H6" s="28">
        <f>'ESO informacija 08.14'!G6</f>
        <v>0</v>
      </c>
      <c r="I6" s="29">
        <f>'ESO informacija 08.14'!K6</f>
        <v>436525</v>
      </c>
      <c r="J6" s="9">
        <f>'ESO informacija 08.14'!L6</f>
        <v>886687</v>
      </c>
      <c r="K6" s="9">
        <f>J6-I6</f>
        <v>450162</v>
      </c>
      <c r="L6" s="10">
        <f>K6/J6</f>
        <v>0.50768986124754278</v>
      </c>
    </row>
    <row r="7" spans="1:13" x14ac:dyDescent="0.35">
      <c r="A7" s="30" t="s">
        <v>40</v>
      </c>
      <c r="B7" s="28">
        <f>'ESO informacija 08.14'!B7</f>
        <v>0</v>
      </c>
      <c r="C7" s="28">
        <f>'ESO informacija 08.14'!C7</f>
        <v>3</v>
      </c>
      <c r="D7" s="28">
        <f>'ESO informacija 08.14'!D7</f>
        <v>89</v>
      </c>
      <c r="E7" s="28">
        <f>'ESO informacija 08.14'!E7</f>
        <v>28</v>
      </c>
      <c r="F7" s="28">
        <f>'ESO informacija 08.14'!F7</f>
        <v>179</v>
      </c>
      <c r="G7" s="28">
        <f>'ESO informacija 08.14'!H7</f>
        <v>0</v>
      </c>
      <c r="H7" s="28">
        <f>'ESO informacija 08.14'!G7</f>
        <v>0</v>
      </c>
      <c r="I7" s="29">
        <f>'ESO informacija 08.14'!K7</f>
        <v>386</v>
      </c>
      <c r="J7" s="9">
        <f>'ESO informacija 08.14'!L7</f>
        <v>946</v>
      </c>
      <c r="K7" s="9">
        <f>J7-I7</f>
        <v>560</v>
      </c>
      <c r="L7" s="10">
        <f>K7/J7</f>
        <v>0.59196617336152224</v>
      </c>
    </row>
    <row r="8" spans="1:13" x14ac:dyDescent="0.35">
      <c r="A8" s="27" t="s">
        <v>41</v>
      </c>
      <c r="B8" s="29">
        <f>SUM(B4:B7)</f>
        <v>0</v>
      </c>
      <c r="C8" s="29">
        <f t="shared" ref="C8:I8" si="0">SUM(C4:C7)</f>
        <v>5774</v>
      </c>
      <c r="D8" s="29">
        <f>SUM(D4:D7)</f>
        <v>182176</v>
      </c>
      <c r="E8" s="29">
        <f t="shared" si="0"/>
        <v>120025</v>
      </c>
      <c r="F8" s="29">
        <f t="shared" si="0"/>
        <v>921560</v>
      </c>
      <c r="G8" s="29">
        <f t="shared" si="0"/>
        <v>94</v>
      </c>
      <c r="H8" s="29">
        <f t="shared" si="0"/>
        <v>0</v>
      </c>
      <c r="I8" s="29">
        <f t="shared" si="0"/>
        <v>1230629</v>
      </c>
      <c r="J8" s="11">
        <f>'ESO informacija 08.14'!L8</f>
        <v>1723590</v>
      </c>
      <c r="K8" s="12">
        <f>J8-I8</f>
        <v>492961</v>
      </c>
      <c r="L8" s="13"/>
    </row>
    <row r="9" spans="1:13" x14ac:dyDescent="0.35">
      <c r="A9" s="2" t="s">
        <v>42</v>
      </c>
      <c r="B9" s="14">
        <f>B4/$I$4</f>
        <v>0</v>
      </c>
      <c r="C9" s="14">
        <f t="shared" ref="C9:H9" si="1">C4/$I$4</f>
        <v>4.3278674748153832E-3</v>
      </c>
      <c r="D9" s="14">
        <f t="shared" si="1"/>
        <v>0.27383215857642573</v>
      </c>
      <c r="E9" s="14">
        <f t="shared" si="1"/>
        <v>0.15492084834606132</v>
      </c>
      <c r="F9" s="14">
        <f t="shared" si="1"/>
        <v>0.56650944882716892</v>
      </c>
      <c r="G9" s="15">
        <f t="shared" si="1"/>
        <v>1.3655892517621353E-4</v>
      </c>
      <c r="H9" s="14">
        <f t="shared" si="1"/>
        <v>0</v>
      </c>
      <c r="I9" s="16"/>
      <c r="J9" s="17">
        <f>I4/J4</f>
        <v>0.9749495611564577</v>
      </c>
      <c r="K9" s="17">
        <f>K4/J4</f>
        <v>2.5050438843542293E-2</v>
      </c>
      <c r="L9" s="13"/>
    </row>
    <row r="10" spans="1:13" x14ac:dyDescent="0.35">
      <c r="A10" s="2" t="s">
        <v>43</v>
      </c>
      <c r="B10" s="14">
        <f t="shared" ref="B10:H10" si="2">B5/$I$5</f>
        <v>0</v>
      </c>
      <c r="C10" s="14">
        <f>C5/$I$5</f>
        <v>5.6261730141255592E-3</v>
      </c>
      <c r="D10" s="14">
        <f t="shared" si="2"/>
        <v>0.14472435331221251</v>
      </c>
      <c r="E10" s="14">
        <f t="shared" si="2"/>
        <v>0.1003004920396094</v>
      </c>
      <c r="F10" s="14">
        <f t="shared" si="2"/>
        <v>0.74892093437419915</v>
      </c>
      <c r="G10" s="15">
        <f t="shared" si="2"/>
        <v>8.0169386460822217E-5</v>
      </c>
      <c r="H10" s="14">
        <f t="shared" si="2"/>
        <v>0</v>
      </c>
      <c r="I10" s="16"/>
      <c r="J10" s="17">
        <f>I5/J5</f>
        <v>0.94610287763742795</v>
      </c>
      <c r="K10" s="17">
        <f>K5/J5</f>
        <v>5.389712236257202E-2</v>
      </c>
      <c r="L10" s="13"/>
    </row>
    <row r="11" spans="1:13" x14ac:dyDescent="0.35">
      <c r="A11" s="2" t="s">
        <v>44</v>
      </c>
      <c r="B11" s="14">
        <f>B6/$I$6</f>
        <v>0</v>
      </c>
      <c r="C11" s="14">
        <f t="shared" ref="C11:H11" si="3">C6/$I$6</f>
        <v>3.2735811236469848E-3</v>
      </c>
      <c r="D11" s="14">
        <f t="shared" si="3"/>
        <v>0.1258255540919764</v>
      </c>
      <c r="E11" s="14">
        <f t="shared" si="3"/>
        <v>8.0607067178283032E-2</v>
      </c>
      <c r="F11" s="14">
        <f t="shared" si="3"/>
        <v>0.7887612393333715</v>
      </c>
      <c r="G11" s="18">
        <f t="shared" si="3"/>
        <v>5.727048851726705E-5</v>
      </c>
      <c r="H11" s="14">
        <f t="shared" si="3"/>
        <v>0</v>
      </c>
      <c r="I11" s="16"/>
      <c r="J11" s="17">
        <f>I6/J6</f>
        <v>0.49231013875245716</v>
      </c>
      <c r="K11" s="17">
        <f>K6/J6</f>
        <v>0.50768986124754278</v>
      </c>
      <c r="L11" s="13"/>
    </row>
    <row r="12" spans="1:13" x14ac:dyDescent="0.35">
      <c r="A12" s="2" t="s">
        <v>45</v>
      </c>
      <c r="B12" s="14">
        <f>B7/$I$7</f>
        <v>0</v>
      </c>
      <c r="C12" s="14">
        <f t="shared" ref="C12:H12" si="4">C7/$I$7</f>
        <v>7.7720207253886009E-3</v>
      </c>
      <c r="D12" s="14">
        <f t="shared" si="4"/>
        <v>0.23056994818652848</v>
      </c>
      <c r="E12" s="14">
        <f t="shared" si="4"/>
        <v>7.2538860103626937E-2</v>
      </c>
      <c r="F12" s="14">
        <f t="shared" si="4"/>
        <v>0.46373056994818651</v>
      </c>
      <c r="G12" s="14">
        <f t="shared" si="4"/>
        <v>0</v>
      </c>
      <c r="H12" s="14">
        <f t="shared" si="4"/>
        <v>0</v>
      </c>
      <c r="I12" s="16"/>
      <c r="J12" s="17">
        <f>I7/J7</f>
        <v>0.40803382663847781</v>
      </c>
      <c r="K12" s="17">
        <f>K7/J7</f>
        <v>0.59196617336152224</v>
      </c>
      <c r="L12" s="13"/>
    </row>
    <row r="13" spans="1:13" x14ac:dyDescent="0.35">
      <c r="A13" s="2" t="s">
        <v>46</v>
      </c>
      <c r="B13" s="14">
        <f t="shared" ref="B13:H13" si="5">B8/$I$8</f>
        <v>0</v>
      </c>
      <c r="C13" s="14">
        <f t="shared" si="5"/>
        <v>4.6919095844482782E-3</v>
      </c>
      <c r="D13" s="14">
        <f t="shared" si="5"/>
        <v>0.14803486672262722</v>
      </c>
      <c r="E13" s="14">
        <f>E8/$I$8</f>
        <v>9.7531424986734422E-2</v>
      </c>
      <c r="F13" s="14">
        <f t="shared" si="5"/>
        <v>0.7488528224184543</v>
      </c>
      <c r="G13" s="18">
        <f t="shared" si="5"/>
        <v>7.6383702968156928E-5</v>
      </c>
      <c r="H13" s="14">
        <f t="shared" si="5"/>
        <v>0</v>
      </c>
      <c r="I13" s="16"/>
      <c r="J13" s="17">
        <f>I8/J8</f>
        <v>0.7139917265707042</v>
      </c>
      <c r="K13" s="17">
        <f>K8/J8</f>
        <v>0.28600827342929586</v>
      </c>
      <c r="L13" s="13"/>
    </row>
    <row r="14" spans="1:13" x14ac:dyDescent="0.35">
      <c r="A14" s="5" t="s">
        <v>47</v>
      </c>
    </row>
    <row r="15" spans="1:13" x14ac:dyDescent="0.35">
      <c r="A15" s="62"/>
      <c r="B15" s="66"/>
      <c r="C15" s="66"/>
      <c r="D15" s="66"/>
      <c r="E15" s="66"/>
      <c r="F15" s="66"/>
      <c r="G15" s="67"/>
      <c r="H15" s="66"/>
      <c r="I15" s="51"/>
      <c r="J15" s="51"/>
      <c r="K15" s="51"/>
    </row>
    <row r="16" spans="1:13" x14ac:dyDescent="0.35">
      <c r="B16" s="51"/>
      <c r="C16" s="51"/>
      <c r="D16" s="51"/>
      <c r="E16" s="51"/>
      <c r="F16" s="51"/>
      <c r="G16" s="51"/>
      <c r="H16" s="51"/>
      <c r="I16" s="19"/>
    </row>
    <row r="17" spans="9:9" x14ac:dyDescent="0.35">
      <c r="I17" s="19"/>
    </row>
    <row r="18" spans="9:9" x14ac:dyDescent="0.35">
      <c r="I18" s="19"/>
    </row>
    <row r="19" spans="9:9" x14ac:dyDescent="0.3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H21" sqref="H21"/>
    </sheetView>
  </sheetViews>
  <sheetFormatPr defaultRowHeight="14.5" x14ac:dyDescent="0.35"/>
  <cols>
    <col min="1" max="1" width="23" bestFit="1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14.26953125" bestFit="1" customWidth="1"/>
  </cols>
  <sheetData>
    <row r="1" spans="1:15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64"/>
    </row>
    <row r="2" spans="1:15" x14ac:dyDescent="0.3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5">
      <c r="A3" s="2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tr">
        <f>'ESO informacija 08.14'!G3</f>
        <v>Imlitex</v>
      </c>
      <c r="H3" s="24" t="s">
        <v>10</v>
      </c>
      <c r="I3" s="24" t="s">
        <v>48</v>
      </c>
      <c r="J3" s="24"/>
      <c r="K3" s="25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 x14ac:dyDescent="0.35">
      <c r="A4" s="1">
        <v>1</v>
      </c>
      <c r="B4" s="20">
        <f>'ESO informacija 08.14'!B4</f>
        <v>0</v>
      </c>
      <c r="C4" s="20">
        <f>'ESO informacija 08.14'!C4</f>
        <v>412</v>
      </c>
      <c r="D4" s="20">
        <f>'ESO informacija 08.14'!D4</f>
        <v>26068</v>
      </c>
      <c r="E4" s="20">
        <f>'ESO informacija 08.14'!E4</f>
        <v>14748</v>
      </c>
      <c r="F4" s="20">
        <f>'ESO informacija 08.14'!F4</f>
        <v>53930</v>
      </c>
      <c r="G4" s="20">
        <f>'ESO informacija 08.14'!G4</f>
        <v>0</v>
      </c>
      <c r="H4" s="20">
        <f>'ESO informacija 08.14'!H4</f>
        <v>13</v>
      </c>
      <c r="I4" s="23">
        <f>'ESO informacija 08.14'!P4</f>
        <v>26</v>
      </c>
      <c r="J4" s="20">
        <f>'ESO informacija 08.14'!J4</f>
        <v>0</v>
      </c>
      <c r="K4" s="20">
        <f>'ESO informacija 08.14'!K4</f>
        <v>95197</v>
      </c>
      <c r="L4" s="7">
        <f>'ESO informacija 08.14'!L4</f>
        <v>97643</v>
      </c>
      <c r="M4" s="7">
        <f>L4-K4</f>
        <v>2446</v>
      </c>
      <c r="N4" s="6">
        <f>M4/L4</f>
        <v>2.5050438843542293E-2</v>
      </c>
      <c r="O4" s="6">
        <f>1-N4</f>
        <v>0.9749495611564577</v>
      </c>
    </row>
    <row r="5" spans="1:15" x14ac:dyDescent="0.35">
      <c r="A5" s="1">
        <v>2</v>
      </c>
      <c r="B5" s="20">
        <f>'ESO informacija 08.14'!B5</f>
        <v>0</v>
      </c>
      <c r="C5" s="20">
        <f>'ESO informacija 08.14'!C5</f>
        <v>3930</v>
      </c>
      <c r="D5" s="20">
        <f>'ESO informacija 08.14'!D5</f>
        <v>101093</v>
      </c>
      <c r="E5" s="20">
        <f>'ESO informacija 08.14'!E5</f>
        <v>70062</v>
      </c>
      <c r="F5" s="20">
        <f>'ESO informacija 08.14'!F5</f>
        <v>523137</v>
      </c>
      <c r="G5" s="20">
        <f>'ESO informacija 08.14'!G5</f>
        <v>0</v>
      </c>
      <c r="H5" s="20">
        <f>'ESO informacija 08.14'!H5</f>
        <v>56</v>
      </c>
      <c r="I5" s="23">
        <f>'ESO informacija 08.14'!P5</f>
        <v>243</v>
      </c>
      <c r="J5" s="20">
        <f>'ESO informacija 08.14'!J5</f>
        <v>0</v>
      </c>
      <c r="K5" s="20">
        <f>'ESO informacija 08.14'!K5</f>
        <v>698521</v>
      </c>
      <c r="L5" s="7">
        <f>'ESO informacija 08.14'!L5</f>
        <v>738314</v>
      </c>
      <c r="M5" s="7">
        <f>L5-K5</f>
        <v>39793</v>
      </c>
      <c r="N5" s="6">
        <f>M5/L5</f>
        <v>5.389712236257202E-2</v>
      </c>
      <c r="O5" s="6">
        <f>1-N5</f>
        <v>0.94610287763742795</v>
      </c>
    </row>
    <row r="6" spans="1:15" x14ac:dyDescent="0.35">
      <c r="A6" s="1">
        <v>3</v>
      </c>
      <c r="B6" s="20">
        <f>'ESO informacija 08.14'!B6</f>
        <v>0</v>
      </c>
      <c r="C6" s="20">
        <f>'ESO informacija 08.14'!C6</f>
        <v>1429</v>
      </c>
      <c r="D6" s="20">
        <f>'ESO informacija 08.14'!D6</f>
        <v>54926</v>
      </c>
      <c r="E6" s="20">
        <f>'ESO informacija 08.14'!E6</f>
        <v>35187</v>
      </c>
      <c r="F6" s="20">
        <f>'ESO informacija 08.14'!F6</f>
        <v>344314</v>
      </c>
      <c r="G6" s="20">
        <f>'ESO informacija 08.14'!G6</f>
        <v>0</v>
      </c>
      <c r="H6" s="20">
        <f>'ESO informacija 08.14'!H6</f>
        <v>25</v>
      </c>
      <c r="I6" s="23">
        <f>'ESO informacija 08.14'!P6</f>
        <v>644</v>
      </c>
      <c r="J6" s="20">
        <f>'ESO informacija 08.14'!J6</f>
        <v>0</v>
      </c>
      <c r="K6" s="20">
        <f>'ESO informacija 08.14'!K6</f>
        <v>436525</v>
      </c>
      <c r="L6" s="7">
        <f>'ESO informacija 08.14'!L6</f>
        <v>886687</v>
      </c>
      <c r="M6" s="7">
        <f>L6-K6</f>
        <v>450162</v>
      </c>
      <c r="N6" s="6">
        <f>M6/L6</f>
        <v>0.50768986124754278</v>
      </c>
      <c r="O6" s="6">
        <f>1-N6</f>
        <v>0.49231013875245722</v>
      </c>
    </row>
    <row r="7" spans="1:15" x14ac:dyDescent="0.35">
      <c r="A7" s="1" t="s">
        <v>19</v>
      </c>
      <c r="B7" s="20">
        <f>'ESO informacija 08.14'!B7</f>
        <v>0</v>
      </c>
      <c r="C7" s="20">
        <f>'ESO informacija 08.14'!C7</f>
        <v>3</v>
      </c>
      <c r="D7" s="20">
        <f>'ESO informacija 08.14'!D7</f>
        <v>89</v>
      </c>
      <c r="E7" s="20">
        <f>'ESO informacija 08.14'!E7</f>
        <v>28</v>
      </c>
      <c r="F7" s="20">
        <f>'ESO informacija 08.14'!F7</f>
        <v>179</v>
      </c>
      <c r="G7" s="20">
        <f>'ESO informacija 08.14'!G7</f>
        <v>0</v>
      </c>
      <c r="H7" s="20">
        <f>'ESO informacija 08.14'!H7</f>
        <v>0</v>
      </c>
      <c r="I7" s="23">
        <f>'ESO informacija 08.14'!P7</f>
        <v>87</v>
      </c>
      <c r="J7" s="20">
        <f>'ESO informacija 08.14'!J7</f>
        <v>0</v>
      </c>
      <c r="K7" s="20">
        <f>'ESO informacija 08.14'!K7</f>
        <v>386</v>
      </c>
      <c r="L7" s="7">
        <f>'ESO informacija 08.14'!L7</f>
        <v>946</v>
      </c>
      <c r="M7" s="7">
        <f>L7-K7</f>
        <v>560</v>
      </c>
      <c r="N7" s="6">
        <f>M7/L7</f>
        <v>0.59196617336152224</v>
      </c>
      <c r="O7" s="6">
        <f>1-N7</f>
        <v>0.40803382663847776</v>
      </c>
    </row>
    <row r="8" spans="1:15" x14ac:dyDescent="0.35">
      <c r="A8" s="1" t="s">
        <v>20</v>
      </c>
      <c r="B8" s="23">
        <f>SUM(B4:B7)</f>
        <v>0</v>
      </c>
      <c r="C8" s="23">
        <f t="shared" ref="C8:J8" si="0">SUM(C4:C7)</f>
        <v>5774</v>
      </c>
      <c r="D8" s="23">
        <f t="shared" si="0"/>
        <v>182176</v>
      </c>
      <c r="E8" s="23">
        <f t="shared" si="0"/>
        <v>120025</v>
      </c>
      <c r="F8" s="23">
        <f t="shared" si="0"/>
        <v>921560</v>
      </c>
      <c r="G8" s="23">
        <f t="shared" si="0"/>
        <v>0</v>
      </c>
      <c r="H8" s="23">
        <f t="shared" si="0"/>
        <v>94</v>
      </c>
      <c r="I8" s="23">
        <f t="shared" si="0"/>
        <v>1000</v>
      </c>
      <c r="J8" s="23">
        <f t="shared" si="0"/>
        <v>0</v>
      </c>
      <c r="K8" s="23">
        <f>SUM(B8:J8)</f>
        <v>1230629</v>
      </c>
      <c r="L8" s="7">
        <f>SUM(L4:L7)</f>
        <v>1723590</v>
      </c>
      <c r="M8" s="7">
        <f>L8-K8</f>
        <v>492961</v>
      </c>
      <c r="N8" s="6">
        <f>M8/L8</f>
        <v>0.28600827342929586</v>
      </c>
      <c r="O8" s="6">
        <f>1-N8</f>
        <v>0.71399172657070409</v>
      </c>
    </row>
    <row r="10" spans="1:15" x14ac:dyDescent="0.35">
      <c r="A10" t="s">
        <v>49</v>
      </c>
      <c r="B10" s="32">
        <f>B8-'ESO informacija 08.14'!B8</f>
        <v>0</v>
      </c>
      <c r="C10" s="32">
        <f>C8-'ESO informacija 08.14'!C8</f>
        <v>0</v>
      </c>
      <c r="D10" s="32">
        <f>D8-'ESO informacija 08.14'!D8</f>
        <v>0</v>
      </c>
      <c r="E10" s="32">
        <f>E8-'ESO informacija 08.14'!E8</f>
        <v>0</v>
      </c>
      <c r="F10" s="32">
        <f>F8-'ESO informacija 08.14'!F8</f>
        <v>0</v>
      </c>
      <c r="G10" s="32">
        <f>G8-'ESO informacija 08.14'!G8</f>
        <v>0</v>
      </c>
      <c r="H10" s="32">
        <f>H8-'ESO informacija 08.14'!H8</f>
        <v>0</v>
      </c>
      <c r="I10" s="32">
        <f>I8-'ESO informacija 08.14'!I8-'ESO informacija 08.14'!P8</f>
        <v>0</v>
      </c>
      <c r="J10" s="32">
        <f>J8-'ESO informacija 08.14'!J8</f>
        <v>0</v>
      </c>
      <c r="K10" s="32">
        <f>K8-'ESO informacija 08.14'!K8</f>
        <v>0</v>
      </c>
      <c r="L10" s="32">
        <f>L8-'ESO informacija 08.14'!L8</f>
        <v>0</v>
      </c>
      <c r="M10" s="32">
        <f>M8-'ESO informacija 08.14'!M8</f>
        <v>0</v>
      </c>
    </row>
  </sheetData>
  <mergeCells count="1">
    <mergeCell ref="A1:M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0AA9F-310D-4C20-8E0E-20958B26F831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536add43-ada2-49b4-8388-a56e99b9868c"/>
    <ds:schemaRef ds:uri="http://purl.org/dc/dcmitype/"/>
    <ds:schemaRef ds:uri="http://schemas.openxmlformats.org/package/2006/metadata/core-properties"/>
    <ds:schemaRef ds:uri="b4b23a0a-42f1-4c40-ae9d-10bde79c64e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5A10567-E57D-4E3B-8D80-55B49A60A980}"/>
</file>

<file path=customXml/itemProps3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08.14</vt:lpstr>
      <vt:lpstr>1. Grafikai 08.14</vt:lpstr>
      <vt:lpstr>2. Tinklapiui 08.14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Aurelija Maciūtė</cp:lastModifiedBy>
  <cp:revision/>
  <dcterms:created xsi:type="dcterms:W3CDTF">2015-06-05T18:17:20Z</dcterms:created>
  <dcterms:modified xsi:type="dcterms:W3CDTF">2023-08-16T10:37:46Z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