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.maciute\Desktop\DESKTOP\Failai\D\VERT_talpinimas\2023-08-07\"/>
    </mc:Choice>
  </mc:AlternateContent>
  <xr:revisionPtr revIDLastSave="0" documentId="8_{63AEE356-4F6C-4F87-87D8-55E4513DC64E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ESO informacija 08.07" sheetId="7" r:id="rId1"/>
    <sheet name="1. Grafikai 08.07" sheetId="8" r:id="rId2"/>
    <sheet name="2. Tinklapiui 08.07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8" l="1"/>
  <c r="E10" i="9"/>
  <c r="K4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B18" i="7"/>
  <c r="O17" i="7"/>
  <c r="O16" i="7"/>
  <c r="O15" i="7"/>
  <c r="P8" i="7"/>
  <c r="O14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L5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H12" i="8" s="1"/>
  <c r="G7" i="8"/>
  <c r="G12" i="8" s="1"/>
  <c r="F7" i="8"/>
  <c r="F12" i="8" s="1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H8" i="8" s="1"/>
  <c r="G4" i="8"/>
  <c r="F4" i="8"/>
  <c r="F8" i="8" s="1"/>
  <c r="E4" i="8"/>
  <c r="D4" i="8"/>
  <c r="C4" i="8"/>
  <c r="B4" i="8"/>
  <c r="H3" i="8"/>
  <c r="L8" i="7"/>
  <c r="J8" i="8" s="1"/>
  <c r="J8" i="7"/>
  <c r="I8" i="7"/>
  <c r="H8" i="7"/>
  <c r="G8" i="7"/>
  <c r="F8" i="7"/>
  <c r="E8" i="7"/>
  <c r="D8" i="7"/>
  <c r="C8" i="7"/>
  <c r="B8" i="7"/>
  <c r="K7" i="7"/>
  <c r="K6" i="7"/>
  <c r="M6" i="7" s="1"/>
  <c r="N6" i="7" s="1"/>
  <c r="O6" i="7" s="1"/>
  <c r="K5" i="7"/>
  <c r="I4" i="8"/>
  <c r="J9" i="8" l="1"/>
  <c r="B8" i="8"/>
  <c r="C8" i="8"/>
  <c r="M7" i="7"/>
  <c r="N7" i="7" s="1"/>
  <c r="O7" i="7" s="1"/>
  <c r="K5" i="9"/>
  <c r="M5" i="9" s="1"/>
  <c r="N5" i="9" s="1"/>
  <c r="O5" i="9" s="1"/>
  <c r="M5" i="7"/>
  <c r="N5" i="7" s="1"/>
  <c r="O5" i="7" s="1"/>
  <c r="K8" i="7"/>
  <c r="M8" i="7" s="1"/>
  <c r="N8" i="7" s="1"/>
  <c r="O8" i="7" s="1"/>
  <c r="G8" i="8"/>
  <c r="C9" i="8"/>
  <c r="E8" i="8"/>
  <c r="D8" i="8"/>
  <c r="G8" i="9"/>
  <c r="G10" i="9" s="1"/>
  <c r="J8" i="9"/>
  <c r="J10" i="9" s="1"/>
  <c r="B8" i="9"/>
  <c r="B10" i="9" s="1"/>
  <c r="H8" i="9"/>
  <c r="H10" i="9" s="1"/>
  <c r="F8" i="9"/>
  <c r="F10" i="9" s="1"/>
  <c r="L8" i="9"/>
  <c r="L10" i="9" s="1"/>
  <c r="I8" i="9"/>
  <c r="I10" i="9" s="1"/>
  <c r="E8" i="9"/>
  <c r="D8" i="9"/>
  <c r="D10" i="9" s="1"/>
  <c r="K6" i="9"/>
  <c r="M6" i="9" s="1"/>
  <c r="N6" i="9" s="1"/>
  <c r="O6" i="9" s="1"/>
  <c r="I6" i="8"/>
  <c r="H11" i="8" s="1"/>
  <c r="C12" i="8"/>
  <c r="C8" i="9"/>
  <c r="C10" i="9" s="1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G9" i="8"/>
  <c r="H9" i="8"/>
  <c r="B9" i="8"/>
  <c r="B12" i="8" l="1"/>
  <c r="E12" i="8"/>
  <c r="D12" i="8"/>
  <c r="J12" i="8"/>
  <c r="K7" i="8"/>
  <c r="L7" i="8" s="1"/>
  <c r="K8" i="9"/>
  <c r="M8" i="9" s="1"/>
  <c r="D11" i="8"/>
  <c r="B11" i="8"/>
  <c r="G11" i="8"/>
  <c r="J11" i="8"/>
  <c r="I8" i="8"/>
  <c r="C13" i="8" s="1"/>
  <c r="F11" i="8"/>
  <c r="K6" i="8"/>
  <c r="L6" i="8" s="1"/>
  <c r="E11" i="8"/>
  <c r="C11" i="8"/>
  <c r="J10" i="8"/>
  <c r="H10" i="8"/>
  <c r="G10" i="8"/>
  <c r="K5" i="8"/>
  <c r="F10" i="8"/>
  <c r="E10" i="8"/>
  <c r="D10" i="8"/>
  <c r="C10" i="8"/>
  <c r="B10" i="8"/>
  <c r="K9" i="8"/>
  <c r="L4" i="8"/>
  <c r="E13" i="8" l="1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<sst xmlns="http://schemas.openxmlformats.org/spreadsheetml/2006/main" count="84" uniqueCount="50">
  <si>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Importuojama dalis į sheetą "Grafikai 08.07 pilkai pažymėta</t>
  </si>
  <si>
    <t xml:space="preserve">                                                                                              2023 m. rugpjūčio 7 d. duomenys</t>
  </si>
  <si>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</si>
  <si>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</si>
  <si>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</si>
  <si>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</si>
  <si>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</si>
  <si>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</si>
  <si>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</si>
  <si>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</si>
  <si>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</si>
  <si>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</si>
  <si>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</si>
  <si>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</si>
  <si>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</si>
  <si>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</si>
  <si>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</si>
  <si>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</si>
  <si>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</si>
  <si>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</si>
  <si>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</si>
  <si>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</si>
  <si>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</si>
  <si>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</si>
  <si>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</si>
  <si>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</si>
  <si>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</si>
  <si>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</si>
  <si>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</si>
  <si>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2023.09.01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</si>
  <si>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</si>
  <si>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</si>
  <si>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</si>
  <si>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2023 m. rugpjūčio 7 d. duomenys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</si>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</sst>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0" fillId="0" borderId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3" fontId="0" fillId="0" borderId="1" xfId="0" applyNumberFormat="1" applyBorder="1"/>
    <xf numFmtId="3" fontId="0" fillId="5" borderId="1" xfId="0" applyNumberFormat="1" applyFill="1" applyBorder="1"/>
    <xf numFmtId="0" fontId="18" fillId="0" borderId="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10" fontId="16" fillId="0" borderId="0" xfId="0" applyNumberFormat="1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0" fillId="0" borderId="0" xfId="1" applyNumberFormat="1" applyFont="1"/>
    <xf numFmtId="1" fontId="19" fillId="0" borderId="1" xfId="2" applyNumberFormat="1" applyFont="1" applyBorder="1" applyAlignment="1">
      <alignment horizontal="right"/>
    </xf>
    <xf numFmtId="1" fontId="19" fillId="3" borderId="1" xfId="2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3" fontId="19" fillId="2" borderId="1" xfId="2" applyNumberFormat="1" applyFont="1" applyFill="1" applyBorder="1" applyAlignment="1">
      <alignment horizontal="right"/>
    </xf>
    <xf numFmtId="1" fontId="19" fillId="0" borderId="1" xfId="4" applyNumberFormat="1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/>
    <xf numFmtId="0" fontId="1" fillId="0" borderId="0" xfId="0" applyFont="1"/>
    <xf numFmtId="0" fontId="14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Normal" xfId="0" builtinId="0"/>
    <cellStyle name="Normal 2" xfId="2" xr:uid="{2AB09AD2-4A16-40DF-A4BD-CBE1F6FBCEE5}"/>
    <cellStyle name="Normal 2 2" xfId="3" xr:uid="{686C5ECA-9C2C-4D7B-A201-F97A860404F1}"/>
    <cellStyle name="Normal 2 2 2" xfId="5" xr:uid="{E05A38BA-1D68-4FE1-8950-FFC79A238CC0}"/>
    <cellStyle name="Normal 2 3" xfId="4" xr:uid="{A5EBA453-AEC9-4C70-817A-8CA8316AB6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08.07'!$I$3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GB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08.07'!$I$4</c:f>
              <c:numCache>
                <c:formatCode>#\ ##0\ _€</c:formatCode>
                <c:ptCount val="1"/>
                <c:pt idx="0">
                  <c:v>95195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08.07'!$K$3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08.07'!$K$4</c:f>
              <c:numCache>
                <c:formatCode>#\ ##0\ _€</c:formatCode>
                <c:ptCount val="1"/>
                <c:pt idx="0">
                  <c:v>2452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08.07'!$I$3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CF87805-EAF6-4DAE-9EE7-479CD60DA0F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67D6132-3941-4C11-8FF7-1A25AA8BE49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08.07'!$I$5</c:f>
              <c:numCache>
                <c:formatCode>#\ ##0\ _€</c:formatCode>
                <c:ptCount val="1"/>
                <c:pt idx="0">
                  <c:v>698484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08.07'!$J$10</c15:f>
                <c15:dlblRangeCache>
                  <c:ptCount val="1"/>
                  <c:pt idx="0">
                    <c:v>95%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08.07'!$K$3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C9F39C4-B119-4346-B792-85A5E58F95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7046999-CD88-495C-A873-F911E0206EA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08.07'!$K$5</c:f>
              <c:numCache>
                <c:formatCode>#\ ##0\ _€</c:formatCode>
                <c:ptCount val="1"/>
                <c:pt idx="0">
                  <c:v>39840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08.07'!$K$10</c15:f>
                <c15:dlblRangeCache>
                  <c:ptCount val="1"/>
                  <c:pt idx="0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08.07'!$I$3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GB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D14749-A72D-4995-AF02-75C9FEDDD9A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3AABD32-3B8C-4DBC-B264-62E97B39D9A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7424C6E-ECFF-4927-82BF-F49A748C13B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FE48C74-026F-4EDC-8ED8-10A14114DBC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9A315A3-A022-4B4A-82AD-869B1309152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2C78212-97B2-4D01-89B5-FD0627DD6FB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5AE3070-6257-4D51-8DD4-7F6206C36DC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7539C23-A5A9-4AE0-8574-A7789725CCA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08.07'!$A$4:$A$8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08.07'!$I$4:$I$8</c:f>
              <c:numCache>
                <c:formatCode>#\ ##0\ _€</c:formatCode>
                <c:ptCount val="5"/>
                <c:pt idx="0">
                  <c:v>95195</c:v>
                </c:pt>
                <c:pt idx="1">
                  <c:v>698484</c:v>
                </c:pt>
                <c:pt idx="2">
                  <c:v>436198</c:v>
                </c:pt>
                <c:pt idx="3">
                  <c:v>310</c:v>
                </c:pt>
                <c:pt idx="4">
                  <c:v>1230187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08.07'!$J$9:$J$13</c15:f>
                <c15:dlblRangeCache>
                  <c:ptCount val="5"/>
                  <c:pt idx="0">
                    <c:v>97%</c:v>
                  </c:pt>
                  <c:pt idx="1">
                    <c:v>95%</c:v>
                  </c:pt>
                  <c:pt idx="2">
                    <c:v>49%</c:v>
                  </c:pt>
                  <c:pt idx="3">
                    <c:v>54%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08.07'!$K$3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49B225B-3BD1-45AD-830C-1196EC410E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660842A-5545-47BA-9C69-050FFF2F27A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08.07'!$A$4:$A$8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08.07'!$K$4:$K$8</c:f>
              <c:numCache>
                <c:formatCode>#\ ##0\ _€</c:formatCode>
                <c:ptCount val="5"/>
                <c:pt idx="0">
                  <c:v>2452</c:v>
                </c:pt>
                <c:pt idx="1">
                  <c:v>39840</c:v>
                </c:pt>
                <c:pt idx="2">
                  <c:v>450531</c:v>
                </c:pt>
                <c:pt idx="3">
                  <c:v>260</c:v>
                </c:pt>
                <c:pt idx="4" formatCode="_-* #\ ##0\ _€_-;\-* #\ ##0\ _€_-;_-* &quot;-&quot;\ _€_-;_-@_-">
                  <c:v>493083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08.07'!$K$9:$K$13</c15:f>
                <c15:dlblRangeCache>
                  <c:ptCount val="5"/>
                  <c:pt idx="0">
                    <c:v>3%</c:v>
                  </c:pt>
                  <c:pt idx="1">
                    <c:v>5%</c:v>
                  </c:pt>
                  <c:pt idx="2">
                    <c:v>51%</c:v>
                  </c:pt>
                  <c:pt idx="3">
                    <c:v>46%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08.07'!$A$4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20881AF-5340-4246-B96F-7AB4BE66E09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927C53E-925A-4F83-9042-02EB599D234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BBDE616-E684-417E-958D-7B35F14E8B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91F7AF96-9E57-4623-9AC1-8F75007E749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415A454F-6B54-4427-BC76-A616CA48DFC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08.07'!$C$3:$G$3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08.07'!$C$4:$G$4</c:f>
              <c:numCache>
                <c:formatCode>#\ ##0\ _€</c:formatCode>
                <c:ptCount val="5"/>
                <c:pt idx="0">
                  <c:v>412</c:v>
                </c:pt>
                <c:pt idx="1">
                  <c:v>26070</c:v>
                </c:pt>
                <c:pt idx="2">
                  <c:v>14752</c:v>
                </c:pt>
                <c:pt idx="3">
                  <c:v>53934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08.07'!$C$9:$G$9</c15:f>
                <c15:dlblRangeCache>
                  <c:ptCount val="5"/>
                  <c:pt idx="0">
                    <c:v>0,4%</c:v>
                  </c:pt>
                  <c:pt idx="1">
                    <c:v>27,4%</c:v>
                  </c:pt>
                  <c:pt idx="2">
                    <c:v>15,5%</c:v>
                  </c:pt>
                  <c:pt idx="3">
                    <c:v>56,7%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08.07'!$A$5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4A0FA80C-4A4F-48CA-ACD2-A9A4324B2AC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36C931E0-04B3-45EC-A2D8-5DCA21C038D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99894599-F5AD-4463-AE5D-65065BA0E0A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B9118A-7358-4F12-912C-AD156531F14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37AD1389-B14F-49D7-A8ED-86E0C988E35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08.07'!$C$3:$G$3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08.07'!$C$5:$G$5</c:f>
              <c:numCache>
                <c:formatCode>#\ ##0\ _€</c:formatCode>
                <c:ptCount val="5"/>
                <c:pt idx="0">
                  <c:v>3930</c:v>
                </c:pt>
                <c:pt idx="1">
                  <c:v>101113</c:v>
                </c:pt>
                <c:pt idx="2">
                  <c:v>70077</c:v>
                </c:pt>
                <c:pt idx="3">
                  <c:v>523204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08.07'!$C$10:$G$10</c15:f>
                <c15:dlblRangeCache>
                  <c:ptCount val="5"/>
                  <c:pt idx="0">
                    <c:v>0,6%</c:v>
                  </c:pt>
                  <c:pt idx="1">
                    <c:v>14,5%</c:v>
                  </c:pt>
                  <c:pt idx="2">
                    <c:v>10,0%</c:v>
                  </c:pt>
                  <c:pt idx="3">
                    <c:v>74,9%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08.07'!$A$6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991AA4BE-772E-4C18-9BBF-DE2852A5946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DC438847-CC92-4347-ACA9-508D138E3B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FABD8FAE-AFE2-42B8-86C6-0194FA296A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D6574AF0-AF3D-46B3-A3C4-A7073B395C2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7DEF9426-6255-402C-A1AA-AF7FE0484EB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08.07'!$C$3:$G$3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08.07'!$C$6:$G$6</c:f>
              <c:numCache>
                <c:formatCode>#\ ##0\ _€</c:formatCode>
                <c:ptCount val="5"/>
                <c:pt idx="0">
                  <c:v>1428</c:v>
                </c:pt>
                <c:pt idx="1">
                  <c:v>54918</c:v>
                </c:pt>
                <c:pt idx="2">
                  <c:v>35183</c:v>
                </c:pt>
                <c:pt idx="3">
                  <c:v>344363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08.07'!$C$11:$G$11</c15:f>
                <c15:dlblRangeCache>
                  <c:ptCount val="5"/>
                  <c:pt idx="0">
                    <c:v>0,3%</c:v>
                  </c:pt>
                  <c:pt idx="1">
                    <c:v>12,6%</c:v>
                  </c:pt>
                  <c:pt idx="2">
                    <c:v>8,1%</c:v>
                  </c:pt>
                  <c:pt idx="3">
                    <c:v>78,9%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08.07'!$A$7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08.07'!$C$3:$G$3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08.07'!$C$7:$G$7</c:f>
              <c:numCache>
                <c:formatCode>#\ ##0\ _€</c:formatCode>
                <c:ptCount val="5"/>
                <c:pt idx="0">
                  <c:v>2</c:v>
                </c:pt>
                <c:pt idx="1">
                  <c:v>85</c:v>
                </c:pt>
                <c:pt idx="2">
                  <c:v>24</c:v>
                </c:pt>
                <c:pt idx="3">
                  <c:v>174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08.07'!$A$8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3648521745858773E-2"/>
                  <c:y val="4.49260029818602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08.07'!$C$3:$G$3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08.07'!$C$8:$G$8</c:f>
              <c:numCache>
                <c:formatCode>#\ ##0\ _€</c:formatCode>
                <c:ptCount val="5"/>
                <c:pt idx="0">
                  <c:v>5772</c:v>
                </c:pt>
                <c:pt idx="1">
                  <c:v>182186</c:v>
                </c:pt>
                <c:pt idx="2">
                  <c:v>120036</c:v>
                </c:pt>
                <c:pt idx="3">
                  <c:v>921675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08.07'!$C$13:$G$13</c15:f>
                <c15:dlblRangeCache>
                  <c:ptCount val="5"/>
                  <c:pt idx="0">
                    <c:v>0,5%</c:v>
                  </c:pt>
                  <c:pt idx="1">
                    <c:v>14,8%</c:v>
                  </c:pt>
                  <c:pt idx="2">
                    <c:v>9,8%</c:v>
                  </c:pt>
                  <c:pt idx="3">
                    <c:v>74,9%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P7" activeCellId="1" sqref="B7:J7 P7"/>
    </sheetView>
  </sheetViews>
  <sheetFormatPr defaultRowHeight="14.5" x14ac:dyDescent="0.35"/>
  <cols>
    <col min="1" max="1" width="27.26953125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23.81640625" customWidth="1"/>
    <col min="17" max="17" width="14.26953125" bestFit="1" customWidth="1"/>
  </cols>
  <sheetData>
    <row r="1" spans="1:18" x14ac:dyDescent="0.35">
      <c r="A1" s="67" t="s">
        <v>0</v>
      </c>
      <c r="B1" s="67"/>
      <c r="C1" s="67"/>
      <c r="D1" s="66" t="s">
        <v>1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x14ac:dyDescent="0.35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2" t="s">
        <v>13</v>
      </c>
      <c r="L3" s="24" t="s">
        <v>14</v>
      </c>
      <c r="M3" s="4" t="s">
        <v>15</v>
      </c>
      <c r="N3" s="4" t="s">
        <v>16</v>
      </c>
      <c r="O3" s="4" t="s">
        <v>17</v>
      </c>
      <c r="P3" s="8" t="s">
        <v>18</v>
      </c>
    </row>
    <row r="4" spans="1:18" x14ac:dyDescent="0.35">
      <c r="A4" s="20">
        <v>1</v>
      </c>
      <c r="B4" s="47">
        <v>0</v>
      </c>
      <c r="C4" s="62">
        <v>412</v>
      </c>
      <c r="D4" s="58">
        <v>26070</v>
      </c>
      <c r="E4" s="58">
        <v>14752</v>
      </c>
      <c r="F4" s="58">
        <v>53934</v>
      </c>
      <c r="G4" s="48">
        <v>0</v>
      </c>
      <c r="H4" s="47">
        <v>13</v>
      </c>
      <c r="I4" s="48">
        <v>0</v>
      </c>
      <c r="J4" s="48">
        <v>0</v>
      </c>
      <c r="K4" s="31">
        <f>SUM(B4:J4)+P4</f>
        <v>95195</v>
      </c>
      <c r="L4" s="61">
        <v>97647</v>
      </c>
      <c r="M4" s="7">
        <f>L4-K4</f>
        <v>2452</v>
      </c>
      <c r="N4" s="6">
        <f>M4/L4</f>
        <v>2.5110858500517169E-2</v>
      </c>
      <c r="O4" s="6">
        <f>1-N4</f>
        <v>0.9748891414994828</v>
      </c>
      <c r="P4" s="59">
        <v>14</v>
      </c>
      <c r="Q4" s="33"/>
      <c r="R4" s="33"/>
    </row>
    <row r="5" spans="1:18" x14ac:dyDescent="0.35">
      <c r="A5" s="20">
        <v>2</v>
      </c>
      <c r="B5" s="47">
        <v>0</v>
      </c>
      <c r="C5" s="62">
        <v>3930</v>
      </c>
      <c r="D5" s="58">
        <v>101113</v>
      </c>
      <c r="E5" s="58">
        <v>70077</v>
      </c>
      <c r="F5" s="58">
        <v>523204</v>
      </c>
      <c r="G5" s="49">
        <v>0</v>
      </c>
      <c r="H5" s="47">
        <v>56</v>
      </c>
      <c r="I5" s="49">
        <v>0</v>
      </c>
      <c r="J5" s="49">
        <v>0</v>
      </c>
      <c r="K5" s="31">
        <f>SUM(B5:J5)+P5</f>
        <v>698484</v>
      </c>
      <c r="L5" s="61">
        <v>738324</v>
      </c>
      <c r="M5" s="7">
        <f>L5-K5</f>
        <v>39840</v>
      </c>
      <c r="N5" s="6">
        <f>M5/L5</f>
        <v>5.3960050059323549E-2</v>
      </c>
      <c r="O5" s="6">
        <f>1-N5</f>
        <v>0.94603994994067642</v>
      </c>
      <c r="P5" s="59">
        <v>104</v>
      </c>
      <c r="Q5" s="33"/>
      <c r="R5" s="33"/>
    </row>
    <row r="6" spans="1:18" x14ac:dyDescent="0.35">
      <c r="A6" s="20">
        <v>3</v>
      </c>
      <c r="B6" s="47">
        <v>0</v>
      </c>
      <c r="C6" s="62">
        <v>1428</v>
      </c>
      <c r="D6" s="58">
        <v>54918</v>
      </c>
      <c r="E6" s="58">
        <v>35183</v>
      </c>
      <c r="F6" s="58">
        <v>344363</v>
      </c>
      <c r="G6" s="49">
        <v>0</v>
      </c>
      <c r="H6" s="47">
        <v>25</v>
      </c>
      <c r="I6" s="49">
        <v>0</v>
      </c>
      <c r="J6" s="49">
        <v>0</v>
      </c>
      <c r="K6" s="31">
        <f>SUM(B6:J6)+P6</f>
        <v>436198</v>
      </c>
      <c r="L6" s="61">
        <v>886729</v>
      </c>
      <c r="M6" s="7">
        <f>L6-K6</f>
        <v>450531</v>
      </c>
      <c r="N6" s="6">
        <f>M6/L6</f>
        <v>0.50808195062978656</v>
      </c>
      <c r="O6" s="6">
        <f>1-N6</f>
        <v>0.49191804937021344</v>
      </c>
      <c r="P6" s="59">
        <v>281</v>
      </c>
      <c r="Q6" s="33"/>
      <c r="R6" s="33"/>
    </row>
    <row r="7" spans="1:18" x14ac:dyDescent="0.35">
      <c r="A7" s="20" t="s">
        <v>19</v>
      </c>
      <c r="B7" s="47">
        <v>0</v>
      </c>
      <c r="C7" s="62">
        <v>2</v>
      </c>
      <c r="D7" s="58">
        <v>85</v>
      </c>
      <c r="E7" s="58">
        <v>24</v>
      </c>
      <c r="F7" s="58">
        <v>174</v>
      </c>
      <c r="G7" s="49">
        <v>0</v>
      </c>
      <c r="H7" s="47">
        <v>0</v>
      </c>
      <c r="I7" s="49">
        <v>0</v>
      </c>
      <c r="J7" s="49">
        <v>0</v>
      </c>
      <c r="K7" s="31">
        <f>SUM(B7:J7)+P7</f>
        <v>310</v>
      </c>
      <c r="L7" s="61">
        <v>570</v>
      </c>
      <c r="M7" s="7">
        <f>L7-K7</f>
        <v>260</v>
      </c>
      <c r="N7" s="6">
        <f>M7/L7</f>
        <v>0.45614035087719296</v>
      </c>
      <c r="O7" s="6">
        <f>1-N7</f>
        <v>0.54385964912280704</v>
      </c>
      <c r="P7" s="59">
        <v>25</v>
      </c>
      <c r="Q7" s="33"/>
      <c r="R7" s="33"/>
    </row>
    <row r="8" spans="1:18" x14ac:dyDescent="0.35">
      <c r="A8" s="20" t="s">
        <v>20</v>
      </c>
      <c r="B8" s="45">
        <f>SUM(B4:B7)</f>
        <v>0</v>
      </c>
      <c r="C8" s="50">
        <f t="shared" ref="C8:J8" si="0">SUM(C4:C7)</f>
        <v>5772</v>
      </c>
      <c r="D8" s="50">
        <f t="shared" si="0"/>
        <v>182186</v>
      </c>
      <c r="E8" s="50">
        <f t="shared" si="0"/>
        <v>120036</v>
      </c>
      <c r="F8" s="50">
        <f t="shared" si="0"/>
        <v>921675</v>
      </c>
      <c r="G8" s="50">
        <f t="shared" si="0"/>
        <v>0</v>
      </c>
      <c r="H8" s="50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1230187</v>
      </c>
      <c r="L8" s="46">
        <f>SUM(L4:L7)</f>
        <v>1723270</v>
      </c>
      <c r="M8" s="7">
        <f>L8-K8</f>
        <v>493083</v>
      </c>
      <c r="N8" s="6">
        <f>M8/L8</f>
        <v>0.28613217893887782</v>
      </c>
      <c r="O8" s="6">
        <f>1-N8</f>
        <v>0.71386782106112223</v>
      </c>
      <c r="P8" s="60">
        <f>SUM(P4:P7)</f>
        <v>424</v>
      </c>
      <c r="Q8" s="33"/>
      <c r="R8" s="33"/>
    </row>
    <row r="9" spans="1:18" x14ac:dyDescent="0.3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3"/>
      <c r="O9" s="43"/>
      <c r="P9" s="42"/>
    </row>
    <row r="10" spans="1:18" x14ac:dyDescent="0.35">
      <c r="A10" s="42"/>
      <c r="B10" s="43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53"/>
      <c r="N10" s="43"/>
      <c r="O10" s="43"/>
      <c r="P10" s="42"/>
    </row>
    <row r="11" spans="1:18" x14ac:dyDescent="0.35">
      <c r="C11" s="33"/>
      <c r="D11" s="33"/>
      <c r="E11" s="33"/>
      <c r="F11" s="33"/>
    </row>
    <row r="12" spans="1:18" ht="16.5" x14ac:dyDescent="0.35">
      <c r="A12" s="37" t="s">
        <v>21</v>
      </c>
      <c r="C12" s="35"/>
      <c r="K12" s="33"/>
      <c r="L12" s="33"/>
      <c r="M12" s="33"/>
      <c r="N12" s="41"/>
      <c r="P12" s="33"/>
    </row>
    <row r="13" spans="1:18" s="34" customFormat="1" ht="43.5" customHeight="1" x14ac:dyDescent="0.35">
      <c r="A13" s="40" t="s">
        <v>22</v>
      </c>
      <c r="B13" s="38" t="s">
        <v>4</v>
      </c>
      <c r="C13" s="38" t="s">
        <v>5</v>
      </c>
      <c r="D13" s="38" t="s">
        <v>6</v>
      </c>
      <c r="E13" s="38" t="s">
        <v>7</v>
      </c>
      <c r="F13" s="38" t="s">
        <v>8</v>
      </c>
      <c r="G13" s="39" t="s">
        <v>9</v>
      </c>
      <c r="H13" s="39" t="s">
        <v>23</v>
      </c>
      <c r="I13" s="38" t="s">
        <v>10</v>
      </c>
      <c r="J13" s="38" t="s">
        <v>24</v>
      </c>
      <c r="K13" s="38" t="s">
        <v>11</v>
      </c>
      <c r="L13" s="38" t="s">
        <v>25</v>
      </c>
      <c r="M13" s="38" t="s">
        <v>12</v>
      </c>
      <c r="N13" s="38" t="s">
        <v>26</v>
      </c>
      <c r="O13" s="38" t="s">
        <v>13</v>
      </c>
    </row>
    <row r="14" spans="1:18" x14ac:dyDescent="0.35">
      <c r="A14" s="36">
        <v>45124</v>
      </c>
      <c r="B14" s="54">
        <v>21</v>
      </c>
      <c r="C14" s="54">
        <v>235</v>
      </c>
      <c r="D14" s="54">
        <v>2113</v>
      </c>
      <c r="E14" s="54">
        <v>1080</v>
      </c>
      <c r="F14" s="54">
        <v>10261</v>
      </c>
      <c r="G14" s="54">
        <v>35</v>
      </c>
      <c r="H14" s="54">
        <v>103</v>
      </c>
      <c r="I14" s="54">
        <v>2</v>
      </c>
      <c r="J14" s="54">
        <v>1</v>
      </c>
      <c r="K14" s="54">
        <v>34091</v>
      </c>
      <c r="L14" s="54">
        <v>1</v>
      </c>
      <c r="M14" s="54">
        <v>138</v>
      </c>
      <c r="N14" s="54">
        <v>2443</v>
      </c>
      <c r="O14" s="54">
        <f>SUM(B14:N14)</f>
        <v>50524</v>
      </c>
    </row>
    <row r="15" spans="1:18" x14ac:dyDescent="0.35">
      <c r="A15" s="36">
        <v>45131</v>
      </c>
      <c r="B15" s="54">
        <v>21</v>
      </c>
      <c r="C15" s="54">
        <v>236</v>
      </c>
      <c r="D15" s="54">
        <v>2122</v>
      </c>
      <c r="E15" s="54">
        <v>1080</v>
      </c>
      <c r="F15" s="54">
        <v>10351</v>
      </c>
      <c r="G15" s="54">
        <v>25</v>
      </c>
      <c r="H15" s="54">
        <v>103</v>
      </c>
      <c r="I15" s="54">
        <v>2</v>
      </c>
      <c r="J15" s="54">
        <v>1</v>
      </c>
      <c r="K15" s="54">
        <v>34035</v>
      </c>
      <c r="L15" s="54">
        <v>1</v>
      </c>
      <c r="M15" s="54">
        <v>137</v>
      </c>
      <c r="N15" s="54">
        <v>2460</v>
      </c>
      <c r="O15" s="54">
        <f>SUM(B15:N15)</f>
        <v>50574</v>
      </c>
    </row>
    <row r="16" spans="1:18" x14ac:dyDescent="0.35">
      <c r="A16" s="36">
        <v>45138</v>
      </c>
      <c r="B16" s="54">
        <v>21</v>
      </c>
      <c r="C16" s="54">
        <v>236</v>
      </c>
      <c r="D16" s="54">
        <v>2132</v>
      </c>
      <c r="E16" s="54">
        <v>1075</v>
      </c>
      <c r="F16" s="54">
        <v>10378</v>
      </c>
      <c r="G16" s="54">
        <v>24</v>
      </c>
      <c r="H16" s="54">
        <v>103</v>
      </c>
      <c r="I16" s="54">
        <v>2</v>
      </c>
      <c r="J16" s="54">
        <v>1</v>
      </c>
      <c r="K16" s="54">
        <v>33966</v>
      </c>
      <c r="L16" s="54">
        <v>1</v>
      </c>
      <c r="M16" s="54">
        <v>136</v>
      </c>
      <c r="N16" s="54">
        <v>2462</v>
      </c>
      <c r="O16" s="54">
        <f>SUM(B16:N16)</f>
        <v>50537</v>
      </c>
    </row>
    <row r="17" spans="1:16" x14ac:dyDescent="0.35">
      <c r="A17" s="63">
        <v>45145</v>
      </c>
      <c r="B17" s="54">
        <v>21</v>
      </c>
      <c r="C17" s="54">
        <v>235</v>
      </c>
      <c r="D17" s="54">
        <v>2187</v>
      </c>
      <c r="E17" s="54">
        <v>1119</v>
      </c>
      <c r="F17" s="54">
        <v>10498</v>
      </c>
      <c r="G17" s="54">
        <v>24</v>
      </c>
      <c r="H17" s="54">
        <v>103</v>
      </c>
      <c r="I17" s="54">
        <v>2</v>
      </c>
      <c r="J17" s="54">
        <v>1</v>
      </c>
      <c r="K17" s="54">
        <v>33939</v>
      </c>
      <c r="L17" s="54">
        <v>1</v>
      </c>
      <c r="M17" s="54">
        <v>136</v>
      </c>
      <c r="N17" s="54">
        <v>2484</v>
      </c>
      <c r="O17" s="54">
        <f>SUM(B17:N17)</f>
        <v>50750</v>
      </c>
    </row>
    <row r="18" spans="1:16" s="37" customFormat="1" x14ac:dyDescent="0.35">
      <c r="A18" s="55" t="s">
        <v>27</v>
      </c>
      <c r="B18" s="56">
        <f>B17-B16</f>
        <v>0</v>
      </c>
      <c r="C18" s="56">
        <f t="shared" ref="C18:O18" si="1">C17-C16</f>
        <v>-1</v>
      </c>
      <c r="D18" s="56">
        <f t="shared" si="1"/>
        <v>55</v>
      </c>
      <c r="E18" s="56">
        <f t="shared" si="1"/>
        <v>44</v>
      </c>
      <c r="F18" s="56">
        <f t="shared" si="1"/>
        <v>120</v>
      </c>
      <c r="G18" s="56">
        <f t="shared" si="1"/>
        <v>0</v>
      </c>
      <c r="H18" s="56">
        <f t="shared" si="1"/>
        <v>0</v>
      </c>
      <c r="I18" s="56">
        <f t="shared" si="1"/>
        <v>0</v>
      </c>
      <c r="J18" s="56">
        <f t="shared" si="1"/>
        <v>0</v>
      </c>
      <c r="K18" s="56">
        <f t="shared" si="1"/>
        <v>-27</v>
      </c>
      <c r="L18" s="56">
        <f t="shared" si="1"/>
        <v>0</v>
      </c>
      <c r="M18" s="56">
        <f t="shared" si="1"/>
        <v>0</v>
      </c>
      <c r="N18" s="56">
        <f t="shared" si="1"/>
        <v>22</v>
      </c>
      <c r="O18" s="56">
        <f t="shared" si="1"/>
        <v>213</v>
      </c>
    </row>
    <row r="19" spans="1:16" x14ac:dyDescent="0.35">
      <c r="O19" s="41"/>
    </row>
    <row r="20" spans="1:16" ht="16.5" x14ac:dyDescent="0.35">
      <c r="A20" s="68" t="s">
        <v>28</v>
      </c>
      <c r="B20" s="68"/>
      <c r="C20" s="68"/>
      <c r="D20" s="68"/>
      <c r="E20" s="68"/>
      <c r="F20" s="68"/>
      <c r="G20" s="68"/>
      <c r="H20" s="68"/>
      <c r="I20" s="68"/>
    </row>
    <row r="21" spans="1:16" ht="16.5" x14ac:dyDescent="0.35">
      <c r="A21" s="65" t="s">
        <v>29</v>
      </c>
      <c r="N21" s="57"/>
      <c r="O21" s="57"/>
      <c r="P21" s="51"/>
    </row>
    <row r="22" spans="1:16" ht="16.5" x14ac:dyDescent="0.35">
      <c r="A22" s="65" t="s">
        <v>30</v>
      </c>
      <c r="M22" s="33"/>
      <c r="N22" s="57"/>
      <c r="O22" s="57"/>
      <c r="P22" s="51"/>
    </row>
    <row r="23" spans="1:16" ht="16.5" x14ac:dyDescent="0.35">
      <c r="A23" s="65" t="s">
        <v>31</v>
      </c>
      <c r="N23" s="57"/>
      <c r="O23" s="57"/>
      <c r="P23" s="51"/>
    </row>
    <row r="24" spans="1:16" ht="16.5" x14ac:dyDescent="0.35">
      <c r="A24" s="65" t="s">
        <v>32</v>
      </c>
      <c r="M24" s="33"/>
      <c r="N24" s="57"/>
      <c r="O24" s="57"/>
      <c r="P24" s="51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abSelected="1" zoomScale="85" zoomScaleNormal="85" workbookViewId="0">
      <selection activeCell="I15" sqref="I15"/>
    </sheetView>
  </sheetViews>
  <sheetFormatPr defaultColWidth="9.1796875" defaultRowHeight="14.5" x14ac:dyDescent="0.35"/>
  <cols>
    <col min="1" max="1" width="42.26953125" customWidth="1"/>
    <col min="2" max="2" width="13" customWidth="1"/>
    <col min="3" max="4" width="15" customWidth="1"/>
    <col min="5" max="5" width="9.81640625" customWidth="1"/>
    <col min="6" max="6" width="10.54296875" customWidth="1"/>
    <col min="7" max="7" width="9.26953125" customWidth="1"/>
    <col min="8" max="8" width="12.26953125" customWidth="1"/>
    <col min="9" max="9" width="14.81640625" customWidth="1"/>
    <col min="10" max="10" width="15" customWidth="1"/>
    <col min="11" max="11" width="16" customWidth="1"/>
    <col min="12" max="12" width="14.26953125" customWidth="1"/>
    <col min="13" max="13" width="20" customWidth="1"/>
    <col min="14" max="14" width="30" bestFit="1" customWidth="1"/>
    <col min="15" max="15" width="14.26953125" bestFit="1" customWidth="1"/>
  </cols>
  <sheetData>
    <row r="1" spans="1:13" x14ac:dyDescent="0.35">
      <c r="A1" s="69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35">
      <c r="A2" s="1"/>
      <c r="B2" s="71"/>
      <c r="C2" s="72"/>
      <c r="D2" s="72"/>
      <c r="E2" s="72"/>
      <c r="F2" s="72"/>
      <c r="G2" s="72"/>
      <c r="H2" s="72"/>
      <c r="I2" s="73"/>
    </row>
    <row r="3" spans="1:13" s="3" customFormat="1" ht="70.5" customHeight="1" x14ac:dyDescent="0.3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10</v>
      </c>
      <c r="H3" s="24" t="str">
        <f>[1]Sheet1!$G$4</f>
        <v>Imlitex</v>
      </c>
      <c r="I3" s="26" t="s">
        <v>34</v>
      </c>
      <c r="J3" s="4" t="s">
        <v>35</v>
      </c>
      <c r="K3" s="4" t="s">
        <v>36</v>
      </c>
      <c r="L3" s="4" t="s">
        <v>16</v>
      </c>
    </row>
    <row r="4" spans="1:13" x14ac:dyDescent="0.35">
      <c r="A4" s="27" t="s">
        <v>37</v>
      </c>
      <c r="B4" s="28">
        <f>'ESO informacija 08.07'!B4</f>
        <v>0</v>
      </c>
      <c r="C4" s="28">
        <f>'ESO informacija 08.07'!C4</f>
        <v>412</v>
      </c>
      <c r="D4" s="28">
        <f>'ESO informacija 08.07'!D4</f>
        <v>26070</v>
      </c>
      <c r="E4" s="28">
        <f>'ESO informacija 08.07'!E4</f>
        <v>14752</v>
      </c>
      <c r="F4" s="28">
        <f>'ESO informacija 08.07'!F4</f>
        <v>53934</v>
      </c>
      <c r="G4" s="28">
        <f>'ESO informacija 08.07'!H4</f>
        <v>13</v>
      </c>
      <c r="H4" s="28">
        <f>'ESO informacija 08.07'!G4</f>
        <v>0</v>
      </c>
      <c r="I4" s="29">
        <f>'ESO informacija 08.07'!K4</f>
        <v>95195</v>
      </c>
      <c r="J4" s="9">
        <f>'ESO informacija 08.07'!L4</f>
        <v>97647</v>
      </c>
      <c r="K4" s="9">
        <f>J4-I4</f>
        <v>2452</v>
      </c>
      <c r="L4" s="10">
        <f>K4/J4</f>
        <v>2.5110858500517169E-2</v>
      </c>
      <c r="M4" s="33"/>
    </row>
    <row r="5" spans="1:13" x14ac:dyDescent="0.35">
      <c r="A5" s="27" t="s">
        <v>38</v>
      </c>
      <c r="B5" s="28">
        <f>'ESO informacija 08.07'!B5</f>
        <v>0</v>
      </c>
      <c r="C5" s="28">
        <f>'ESO informacija 08.07'!C5</f>
        <v>3930</v>
      </c>
      <c r="D5" s="28">
        <f>'ESO informacija 08.07'!D5</f>
        <v>101113</v>
      </c>
      <c r="E5" s="28">
        <f>'ESO informacija 08.07'!E5</f>
        <v>70077</v>
      </c>
      <c r="F5" s="28">
        <f>'ESO informacija 08.07'!F5</f>
        <v>523204</v>
      </c>
      <c r="G5" s="28">
        <f>'ESO informacija 08.07'!H5</f>
        <v>56</v>
      </c>
      <c r="H5" s="28">
        <f>'ESO informacija 08.07'!G5</f>
        <v>0</v>
      </c>
      <c r="I5" s="29">
        <f>'ESO informacija 08.07'!K5</f>
        <v>698484</v>
      </c>
      <c r="J5" s="9">
        <f>'ESO informacija 08.07'!L5</f>
        <v>738324</v>
      </c>
      <c r="K5" s="9">
        <f>J5-I5</f>
        <v>39840</v>
      </c>
      <c r="L5" s="10">
        <f>K5/J5</f>
        <v>5.3960050059323549E-2</v>
      </c>
    </row>
    <row r="6" spans="1:13" x14ac:dyDescent="0.35">
      <c r="A6" s="27" t="s">
        <v>39</v>
      </c>
      <c r="B6" s="28">
        <f>'ESO informacija 08.07'!B6</f>
        <v>0</v>
      </c>
      <c r="C6" s="28">
        <f>'ESO informacija 08.07'!C6</f>
        <v>1428</v>
      </c>
      <c r="D6" s="28">
        <f>'ESO informacija 08.07'!D6</f>
        <v>54918</v>
      </c>
      <c r="E6" s="28">
        <f>'ESO informacija 08.07'!E6</f>
        <v>35183</v>
      </c>
      <c r="F6" s="28">
        <f>'ESO informacija 08.07'!F6</f>
        <v>344363</v>
      </c>
      <c r="G6" s="28">
        <f>'ESO informacija 08.07'!H6</f>
        <v>25</v>
      </c>
      <c r="H6" s="28">
        <f>'ESO informacija 08.07'!G6</f>
        <v>0</v>
      </c>
      <c r="I6" s="29">
        <f>'ESO informacija 08.07'!K6</f>
        <v>436198</v>
      </c>
      <c r="J6" s="9">
        <f>'ESO informacija 08.07'!L6</f>
        <v>886729</v>
      </c>
      <c r="K6" s="9">
        <f>J6-I6</f>
        <v>450531</v>
      </c>
      <c r="L6" s="10">
        <f>K6/J6</f>
        <v>0.50808195062978656</v>
      </c>
    </row>
    <row r="7" spans="1:13" x14ac:dyDescent="0.35">
      <c r="A7" s="30" t="s">
        <v>40</v>
      </c>
      <c r="B7" s="28">
        <f>'ESO informacija 08.07'!B7</f>
        <v>0</v>
      </c>
      <c r="C7" s="28">
        <f>'ESO informacija 08.07'!C7</f>
        <v>2</v>
      </c>
      <c r="D7" s="28">
        <f>'ESO informacija 08.07'!D7</f>
        <v>85</v>
      </c>
      <c r="E7" s="28">
        <f>'ESO informacija 08.07'!E7</f>
        <v>24</v>
      </c>
      <c r="F7" s="28">
        <f>'ESO informacija 08.07'!F7</f>
        <v>174</v>
      </c>
      <c r="G7" s="28">
        <f>'ESO informacija 08.07'!H7</f>
        <v>0</v>
      </c>
      <c r="H7" s="28">
        <f>'ESO informacija 08.07'!G7</f>
        <v>0</v>
      </c>
      <c r="I7" s="29">
        <f>'ESO informacija 08.07'!K7</f>
        <v>310</v>
      </c>
      <c r="J7" s="9">
        <f>'ESO informacija 08.07'!L7</f>
        <v>570</v>
      </c>
      <c r="K7" s="9">
        <f>J7-I7</f>
        <v>260</v>
      </c>
      <c r="L7" s="10">
        <f>K7/J7</f>
        <v>0.45614035087719296</v>
      </c>
    </row>
    <row r="8" spans="1:13" x14ac:dyDescent="0.35">
      <c r="A8" s="27" t="s">
        <v>41</v>
      </c>
      <c r="B8" s="29">
        <f>SUM(B4:B7)</f>
        <v>0</v>
      </c>
      <c r="C8" s="29">
        <f t="shared" ref="C8:I8" si="0">SUM(C4:C7)</f>
        <v>5772</v>
      </c>
      <c r="D8" s="29">
        <f>SUM(D4:D7)</f>
        <v>182186</v>
      </c>
      <c r="E8" s="29">
        <f t="shared" si="0"/>
        <v>120036</v>
      </c>
      <c r="F8" s="29">
        <f t="shared" si="0"/>
        <v>921675</v>
      </c>
      <c r="G8" s="29">
        <f t="shared" si="0"/>
        <v>94</v>
      </c>
      <c r="H8" s="29">
        <f t="shared" si="0"/>
        <v>0</v>
      </c>
      <c r="I8" s="29">
        <f t="shared" si="0"/>
        <v>1230187</v>
      </c>
      <c r="J8" s="11">
        <f>'ESO informacija 08.07'!L8</f>
        <v>1723270</v>
      </c>
      <c r="K8" s="12">
        <f>J8-I8</f>
        <v>493083</v>
      </c>
      <c r="L8" s="13"/>
    </row>
    <row r="9" spans="1:13" x14ac:dyDescent="0.35">
      <c r="A9" s="2" t="s">
        <v>42</v>
      </c>
      <c r="B9" s="14">
        <f>B4/$I$4</f>
        <v>0</v>
      </c>
      <c r="C9" s="14">
        <f t="shared" ref="C9:H9" si="1">C4/$I$4</f>
        <v>4.3279584011765328E-3</v>
      </c>
      <c r="D9" s="14">
        <f t="shared" si="1"/>
        <v>0.27385892116182575</v>
      </c>
      <c r="E9" s="14">
        <f t="shared" si="1"/>
        <v>0.15496612217028205</v>
      </c>
      <c r="F9" s="14">
        <f t="shared" si="1"/>
        <v>0.56656336992489098</v>
      </c>
      <c r="G9" s="15">
        <f t="shared" si="1"/>
        <v>1.3656179421188088E-4</v>
      </c>
      <c r="H9" s="14">
        <f t="shared" si="1"/>
        <v>0</v>
      </c>
      <c r="I9" s="16"/>
      <c r="J9" s="17">
        <f>I4/J4</f>
        <v>0.9748891414994828</v>
      </c>
      <c r="K9" s="17">
        <f>K4/J4</f>
        <v>2.5110858500517169E-2</v>
      </c>
      <c r="L9" s="13"/>
    </row>
    <row r="10" spans="1:13" x14ac:dyDescent="0.35">
      <c r="A10" s="2" t="s">
        <v>43</v>
      </c>
      <c r="B10" s="14">
        <f t="shared" ref="B10:H10" si="2">B5/$I$5</f>
        <v>0</v>
      </c>
      <c r="C10" s="14">
        <f>C5/$I$5</f>
        <v>5.6264710430017012E-3</v>
      </c>
      <c r="D10" s="14">
        <f t="shared" si="2"/>
        <v>0.14476065307150915</v>
      </c>
      <c r="E10" s="14">
        <f t="shared" si="2"/>
        <v>0.10032728022402804</v>
      </c>
      <c r="F10" s="14">
        <f t="shared" si="2"/>
        <v>0.74905652813808188</v>
      </c>
      <c r="G10" s="15">
        <f t="shared" si="2"/>
        <v>8.017363318272143E-5</v>
      </c>
      <c r="H10" s="14">
        <f t="shared" si="2"/>
        <v>0</v>
      </c>
      <c r="I10" s="16"/>
      <c r="J10" s="17">
        <f>I5/J5</f>
        <v>0.94603994994067642</v>
      </c>
      <c r="K10" s="17">
        <f>K5/J5</f>
        <v>5.3960050059323549E-2</v>
      </c>
      <c r="L10" s="13"/>
    </row>
    <row r="11" spans="1:13" x14ac:dyDescent="0.35">
      <c r="A11" s="2" t="s">
        <v>44</v>
      </c>
      <c r="B11" s="14">
        <f>B6/$I$6</f>
        <v>0</v>
      </c>
      <c r="C11" s="14">
        <f t="shared" ref="C11:H11" si="3">C6/$I$6</f>
        <v>3.2737426581506564E-3</v>
      </c>
      <c r="D11" s="14">
        <f t="shared" si="3"/>
        <v>0.12590154012627294</v>
      </c>
      <c r="E11" s="14">
        <f t="shared" si="3"/>
        <v>8.0658324889155836E-2</v>
      </c>
      <c r="F11" s="14">
        <f t="shared" si="3"/>
        <v>0.78946487604253113</v>
      </c>
      <c r="G11" s="18">
        <f t="shared" si="3"/>
        <v>5.7313421886391041E-5</v>
      </c>
      <c r="H11" s="14">
        <f t="shared" si="3"/>
        <v>0</v>
      </c>
      <c r="I11" s="16"/>
      <c r="J11" s="17">
        <f>I6/J6</f>
        <v>0.49191804937021344</v>
      </c>
      <c r="K11" s="17">
        <f>K6/J6</f>
        <v>0.50808195062978656</v>
      </c>
      <c r="L11" s="13"/>
    </row>
    <row r="12" spans="1:13" x14ac:dyDescent="0.35">
      <c r="A12" s="2" t="s">
        <v>45</v>
      </c>
      <c r="B12" s="14">
        <f>B7/$I$7</f>
        <v>0</v>
      </c>
      <c r="C12" s="14">
        <f t="shared" ref="C12:E12" si="4">C7/$I$7</f>
        <v>6.4516129032258064E-3</v>
      </c>
      <c r="D12" s="14">
        <f t="shared" si="4"/>
        <v>0.27419354838709675</v>
      </c>
      <c r="E12" s="14">
        <f t="shared" si="4"/>
        <v>7.7419354838709681E-2</v>
      </c>
      <c r="F12" s="14">
        <f>F7/$I$7</f>
        <v>0.56129032258064515</v>
      </c>
      <c r="G12" s="14">
        <f>G7/$I$7</f>
        <v>0</v>
      </c>
      <c r="H12" s="14">
        <f>H7/$I$7</f>
        <v>0</v>
      </c>
      <c r="I12" s="16"/>
      <c r="J12" s="17">
        <f>I7/J7</f>
        <v>0.54385964912280704</v>
      </c>
      <c r="K12" s="17">
        <f>K7/J7</f>
        <v>0.45614035087719296</v>
      </c>
      <c r="L12" s="13"/>
    </row>
    <row r="13" spans="1:13" x14ac:dyDescent="0.35">
      <c r="A13" s="2" t="s">
        <v>46</v>
      </c>
      <c r="B13" s="14">
        <f t="shared" ref="B13:H13" si="5">B8/$I$8</f>
        <v>0</v>
      </c>
      <c r="C13" s="14">
        <f t="shared" si="5"/>
        <v>4.6919695948664719E-3</v>
      </c>
      <c r="D13" s="14">
        <f t="shared" si="5"/>
        <v>0.14809618375092568</v>
      </c>
      <c r="E13" s="14">
        <f t="shared" si="5"/>
        <v>9.7575409267046387E-2</v>
      </c>
      <c r="F13" s="14">
        <f t="shared" si="5"/>
        <v>0.74921536319275039</v>
      </c>
      <c r="G13" s="18">
        <f t="shared" si="5"/>
        <v>7.6411147248345174E-5</v>
      </c>
      <c r="H13" s="14">
        <f t="shared" si="5"/>
        <v>0</v>
      </c>
      <c r="I13" s="16"/>
      <c r="J13" s="17">
        <f>I8/J8</f>
        <v>0.71386782106112212</v>
      </c>
      <c r="K13" s="17">
        <f>K8/J8</f>
        <v>0.28613217893887782</v>
      </c>
      <c r="L13" s="13"/>
    </row>
    <row r="14" spans="1:13" x14ac:dyDescent="0.35">
      <c r="A14" s="5" t="s">
        <v>47</v>
      </c>
    </row>
    <row r="15" spans="1:13" x14ac:dyDescent="0.35">
      <c r="B15" s="51"/>
      <c r="C15" s="51"/>
      <c r="D15" s="51"/>
      <c r="E15" s="51"/>
      <c r="F15" s="51"/>
      <c r="G15" s="51"/>
      <c r="H15" s="51"/>
      <c r="J15" s="51"/>
      <c r="K15" s="51"/>
    </row>
    <row r="16" spans="1:13" x14ac:dyDescent="0.35"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H27" sqref="H27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14.26953125" bestFit="1" customWidth="1"/>
  </cols>
  <sheetData>
    <row r="1" spans="1:15" x14ac:dyDescent="0.35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64"/>
    </row>
    <row r="2" spans="1:15" x14ac:dyDescent="0.3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tr">
        <f>'ESO informacija 08.07'!G3</f>
        <v>Imlitex</v>
      </c>
      <c r="H3" s="24" t="s">
        <v>10</v>
      </c>
      <c r="I3" s="24" t="s">
        <v>48</v>
      </c>
      <c r="J3" s="24"/>
      <c r="K3" s="25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x14ac:dyDescent="0.35">
      <c r="A4" s="1">
        <v>1</v>
      </c>
      <c r="B4" s="20">
        <f>'ESO informacija 08.07'!B4</f>
        <v>0</v>
      </c>
      <c r="C4" s="20">
        <f>'ESO informacija 08.07'!C4</f>
        <v>412</v>
      </c>
      <c r="D4" s="20">
        <f>'ESO informacija 08.07'!D4</f>
        <v>26070</v>
      </c>
      <c r="E4" s="20">
        <f>'ESO informacija 08.07'!E4</f>
        <v>14752</v>
      </c>
      <c r="F4" s="20">
        <f>'ESO informacija 08.07'!F4</f>
        <v>53934</v>
      </c>
      <c r="G4" s="20">
        <f>'ESO informacija 08.07'!G4</f>
        <v>0</v>
      </c>
      <c r="H4" s="20">
        <f>'ESO informacija 08.07'!H4</f>
        <v>13</v>
      </c>
      <c r="I4" s="23">
        <f>'ESO informacija 08.07'!P4</f>
        <v>14</v>
      </c>
      <c r="J4" s="20">
        <f>'ESO informacija 08.07'!J4</f>
        <v>0</v>
      </c>
      <c r="K4" s="20">
        <f>'ESO informacija 08.07'!K4</f>
        <v>95195</v>
      </c>
      <c r="L4" s="7">
        <f>'ESO informacija 08.07'!L4</f>
        <v>97647</v>
      </c>
      <c r="M4" s="7">
        <f>L4-K4</f>
        <v>2452</v>
      </c>
      <c r="N4" s="6">
        <f>M4/L4</f>
        <v>2.5110858500517169E-2</v>
      </c>
      <c r="O4" s="6">
        <f>1-N4</f>
        <v>0.9748891414994828</v>
      </c>
    </row>
    <row r="5" spans="1:15" x14ac:dyDescent="0.35">
      <c r="A5" s="1">
        <v>2</v>
      </c>
      <c r="B5" s="20">
        <f>'ESO informacija 08.07'!B5</f>
        <v>0</v>
      </c>
      <c r="C5" s="20">
        <f>'ESO informacija 08.07'!C5</f>
        <v>3930</v>
      </c>
      <c r="D5" s="20">
        <f>'ESO informacija 08.07'!D5</f>
        <v>101113</v>
      </c>
      <c r="E5" s="20">
        <f>'ESO informacija 08.07'!E5</f>
        <v>70077</v>
      </c>
      <c r="F5" s="20">
        <f>'ESO informacija 08.07'!F5</f>
        <v>523204</v>
      </c>
      <c r="G5" s="20">
        <f>'ESO informacija 08.07'!G5</f>
        <v>0</v>
      </c>
      <c r="H5" s="20">
        <f>'ESO informacija 08.07'!H5</f>
        <v>56</v>
      </c>
      <c r="I5" s="23">
        <f>'ESO informacija 08.07'!P5</f>
        <v>104</v>
      </c>
      <c r="J5" s="20">
        <f>'ESO informacija 08.07'!J5</f>
        <v>0</v>
      </c>
      <c r="K5" s="20">
        <f>'ESO informacija 08.07'!K5</f>
        <v>698484</v>
      </c>
      <c r="L5" s="7">
        <f>'ESO informacija 08.07'!L5</f>
        <v>738324</v>
      </c>
      <c r="M5" s="7">
        <f>L5-K5</f>
        <v>39840</v>
      </c>
      <c r="N5" s="6">
        <f>M5/L5</f>
        <v>5.3960050059323549E-2</v>
      </c>
      <c r="O5" s="6">
        <f>1-N5</f>
        <v>0.94603994994067642</v>
      </c>
    </row>
    <row r="6" spans="1:15" x14ac:dyDescent="0.35">
      <c r="A6" s="1">
        <v>3</v>
      </c>
      <c r="B6" s="20">
        <f>'ESO informacija 08.07'!B6</f>
        <v>0</v>
      </c>
      <c r="C6" s="20">
        <f>'ESO informacija 08.07'!C6</f>
        <v>1428</v>
      </c>
      <c r="D6" s="20">
        <f>'ESO informacija 08.07'!D6</f>
        <v>54918</v>
      </c>
      <c r="E6" s="20">
        <f>'ESO informacija 08.07'!E6</f>
        <v>35183</v>
      </c>
      <c r="F6" s="20">
        <f>'ESO informacija 08.07'!F6</f>
        <v>344363</v>
      </c>
      <c r="G6" s="20">
        <f>'ESO informacija 08.07'!G6</f>
        <v>0</v>
      </c>
      <c r="H6" s="20">
        <f>'ESO informacija 08.07'!H6</f>
        <v>25</v>
      </c>
      <c r="I6" s="23">
        <f>'ESO informacija 08.07'!P6</f>
        <v>281</v>
      </c>
      <c r="J6" s="20">
        <f>'ESO informacija 08.07'!J6</f>
        <v>0</v>
      </c>
      <c r="K6" s="20">
        <f>'ESO informacija 08.07'!K6</f>
        <v>436198</v>
      </c>
      <c r="L6" s="7">
        <f>'ESO informacija 08.07'!L6</f>
        <v>886729</v>
      </c>
      <c r="M6" s="7">
        <f>L6-K6</f>
        <v>450531</v>
      </c>
      <c r="N6" s="6">
        <f>M6/L6</f>
        <v>0.50808195062978656</v>
      </c>
      <c r="O6" s="6">
        <f>1-N6</f>
        <v>0.49191804937021344</v>
      </c>
    </row>
    <row r="7" spans="1:15" x14ac:dyDescent="0.35">
      <c r="A7" s="1" t="s">
        <v>19</v>
      </c>
      <c r="B7" s="20">
        <f>'ESO informacija 08.07'!B7</f>
        <v>0</v>
      </c>
      <c r="C7" s="20">
        <f>'ESO informacija 08.07'!C7</f>
        <v>2</v>
      </c>
      <c r="D7" s="20">
        <f>'ESO informacija 08.07'!D7</f>
        <v>85</v>
      </c>
      <c r="E7" s="20">
        <f>'ESO informacija 08.07'!E7</f>
        <v>24</v>
      </c>
      <c r="F7" s="20">
        <f>'ESO informacija 08.07'!F7</f>
        <v>174</v>
      </c>
      <c r="G7" s="20">
        <f>'ESO informacija 08.07'!G7</f>
        <v>0</v>
      </c>
      <c r="H7" s="20">
        <f>'ESO informacija 08.07'!H7</f>
        <v>0</v>
      </c>
      <c r="I7" s="23">
        <f>'ESO informacija 08.07'!P7</f>
        <v>25</v>
      </c>
      <c r="J7" s="20">
        <f>'ESO informacija 08.07'!J7</f>
        <v>0</v>
      </c>
      <c r="K7" s="20">
        <f>'ESO informacija 08.07'!K7</f>
        <v>310</v>
      </c>
      <c r="L7" s="7">
        <f>'ESO informacija 08.07'!L7</f>
        <v>570</v>
      </c>
      <c r="M7" s="7">
        <f>L7-K7</f>
        <v>260</v>
      </c>
      <c r="N7" s="6">
        <f>M7/L7</f>
        <v>0.45614035087719296</v>
      </c>
      <c r="O7" s="6">
        <f>1-N7</f>
        <v>0.54385964912280704</v>
      </c>
    </row>
    <row r="8" spans="1:15" x14ac:dyDescent="0.35">
      <c r="A8" s="1" t="s">
        <v>20</v>
      </c>
      <c r="B8" s="23">
        <f>SUM(B4:B7)</f>
        <v>0</v>
      </c>
      <c r="C8" s="23">
        <f t="shared" ref="C8:J8" si="0">SUM(C4:C7)</f>
        <v>5772</v>
      </c>
      <c r="D8" s="23">
        <f t="shared" si="0"/>
        <v>182186</v>
      </c>
      <c r="E8" s="23">
        <f t="shared" si="0"/>
        <v>120036</v>
      </c>
      <c r="F8" s="23">
        <f t="shared" si="0"/>
        <v>921675</v>
      </c>
      <c r="G8" s="23">
        <f t="shared" si="0"/>
        <v>0</v>
      </c>
      <c r="H8" s="23">
        <f t="shared" si="0"/>
        <v>94</v>
      </c>
      <c r="I8" s="23">
        <f t="shared" si="0"/>
        <v>424</v>
      </c>
      <c r="J8" s="23">
        <f t="shared" si="0"/>
        <v>0</v>
      </c>
      <c r="K8" s="23">
        <f>SUM(B8:J8)</f>
        <v>1230187</v>
      </c>
      <c r="L8" s="7">
        <f>SUM(L4:L7)</f>
        <v>1723270</v>
      </c>
      <c r="M8" s="7">
        <f>L8-K8</f>
        <v>493083</v>
      </c>
      <c r="N8" s="6">
        <f>M8/L8</f>
        <v>0.28613217893887782</v>
      </c>
      <c r="O8" s="6">
        <f>1-N8</f>
        <v>0.71386782106112223</v>
      </c>
    </row>
    <row r="10" spans="1:15" x14ac:dyDescent="0.35">
      <c r="A10" t="s">
        <v>49</v>
      </c>
      <c r="B10" s="32">
        <f>B8-'ESO informacija 08.07'!B8</f>
        <v>0</v>
      </c>
      <c r="C10" s="32">
        <f>C8-'ESO informacija 08.07'!C8</f>
        <v>0</v>
      </c>
      <c r="D10" s="32">
        <f>D8-'ESO informacija 08.07'!D8</f>
        <v>0</v>
      </c>
      <c r="E10" s="32">
        <f>E8-'ESO informacija 08.07'!E8</f>
        <v>0</v>
      </c>
      <c r="F10" s="32">
        <f>F8-'ESO informacija 08.07'!F8</f>
        <v>0</v>
      </c>
      <c r="G10" s="32">
        <f>G8-'ESO informacija 08.07'!G8</f>
        <v>0</v>
      </c>
      <c r="H10" s="32">
        <f>H8-'ESO informacija 08.07'!H8</f>
        <v>0</v>
      </c>
      <c r="I10" s="32">
        <f>I8-'ESO informacija 08.07'!I8-'ESO informacija 08.07'!P8</f>
        <v>0</v>
      </c>
      <c r="J10" s="32">
        <f>J8-'ESO informacija 08.07'!J8</f>
        <v>0</v>
      </c>
      <c r="K10" s="32">
        <f>K8-'ESO informacija 08.07'!K8</f>
        <v>0</v>
      </c>
      <c r="L10" s="32">
        <f>L8-'ESO informacija 08.07'!L8</f>
        <v>0</v>
      </c>
      <c r="M10" s="32">
        <f>M8-'ESO informacija 08.07'!M8</f>
        <v>0</v>
      </c>
    </row>
  </sheetData>
  <mergeCells count="1">
    <mergeCell ref="A1:M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0AA9F-310D-4C20-8E0E-20958B26F831}">
  <ds:schemaRefs>
    <ds:schemaRef ds:uri="b4b23a0a-42f1-4c40-ae9d-10bde79c64e6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36add43-ada2-49b4-8388-a56e99b9868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F72CD5-0F4C-494F-B6AB-8BDAC859E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08.07</vt:lpstr>
      <vt:lpstr>1. Grafikai 08.07</vt:lpstr>
      <vt:lpstr>2. Tinklapiui 08.07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Aurelija Maciūtė</cp:lastModifiedBy>
  <cp:revision/>
  <dcterms:created xsi:type="dcterms:W3CDTF">2015-06-05T18:17:20Z</dcterms:created>
  <dcterms:modified xsi:type="dcterms:W3CDTF">2023-08-07T12:46:49Z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