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7"/>
  <workbookPr/>
  <mc:AlternateContent xmlns:mc="http://schemas.openxmlformats.org/markup-compatibility/2006">
    <mc:Choice Requires="x15">
      <x15ac:absPath xmlns:x15ac="http://schemas.microsoft.com/office/spreadsheetml/2010/11/ac" url="C:\Users\e.zibort\Desktop\Kassavaitines ataskaitos\"/>
    </mc:Choice>
  </mc:AlternateContent>
  <xr:revisionPtr revIDLastSave="0" documentId="8_{56FDA61F-2F9B-4A15-95FD-F7A87B0B443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SO informacija 07.24" sheetId="7" r:id="rId1"/>
    <sheet name="1. Grafikai 07.24" sheetId="8" r:id="rId2"/>
    <sheet name="2. Tinklapiui 07.24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7" l="1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O17" i="7"/>
  <c r="P8" i="7"/>
  <c r="O16" i="7"/>
  <c r="O15" i="7"/>
  <c r="O14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H8" i="8" s="1"/>
  <c r="G4" i="8"/>
  <c r="F4" i="8"/>
  <c r="F8" i="8" s="1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J9" i="8" l="1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I7" i="8"/>
  <c r="C12" i="8" s="1"/>
  <c r="C8" i="9"/>
  <c r="C10" i="9" s="1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B12" i="8" l="1"/>
  <c r="E12" i="8"/>
  <c r="D12" i="8"/>
  <c r="J12" i="8"/>
  <c r="K7" i="8"/>
  <c r="L7" i="8" s="1"/>
  <c r="K8" i="9"/>
  <c r="M8" i="9" s="1"/>
  <c r="D11" i="8"/>
  <c r="B11" i="8"/>
  <c r="G11" i="8"/>
  <c r="J11" i="8"/>
  <c r="I8" i="8"/>
  <c r="C13" i="8" s="1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E13" i="8" l="1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<sst xmlns="http://schemas.openxmlformats.org/spreadsheetml/2006/main" count="84" uniqueCount="50">
  <si>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Importuojama dalis į sheetą "Grafikai 07.24 pilkai pažymėta</t>
  </si>
  <si>
    <t xml:space="preserve">                                                                                              2023 m. liepos 24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</si>
  <si>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</si>
  <si>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</si>
  <si>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</si>
  <si>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</si>
  <si>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</si>
  <si>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</si>
  <si>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</si>
  <si>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</si>
  <si>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</si>
  <si>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</si>
  <si>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</si>
  <si>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</si>
  <si>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</si>
  <si>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</si>
  <si>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</si>
  <si>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</si>
  <si>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</si>
  <si>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</si>
  <si>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</si>
  <si>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</si>
  <si>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</si>
  <si>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</si>
  <si>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</si>
  <si>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</si>
  <si>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</si>
  <si>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</si>
  <si>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</si>
  <si>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2023.08.01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</si>
  <si>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</si>
  <si>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</si>
  <si>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</si>
  <si>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liepos 24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</si>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</sst>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3" fontId="0" fillId="0" borderId="1" xfId="0" applyNumberFormat="1" applyBorder="1"/>
    <xf numFmtId="3" fontId="0" fillId="5" borderId="1" xfId="0" applyNumberFormat="1" applyFill="1" applyBorder="1"/>
    <xf numFmtId="0" fontId="18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10" fontId="16" fillId="0" borderId="0" xfId="0" applyNumberFormat="1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0" fillId="0" borderId="0" xfId="1" applyNumberFormat="1" applyFont="1"/>
    <xf numFmtId="0" fontId="1" fillId="0" borderId="0" xfId="0" applyFont="1"/>
    <xf numFmtId="1" fontId="19" fillId="0" borderId="1" xfId="2" applyNumberFormat="1" applyFont="1" applyBorder="1" applyAlignment="1">
      <alignment horizontal="right"/>
    </xf>
    <xf numFmtId="1" fontId="19" fillId="3" borderId="1" xfId="2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3" fontId="19" fillId="2" borderId="1" xfId="2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67" fontId="0" fillId="0" borderId="0" xfId="0" applyNumberFormat="1"/>
    <xf numFmtId="0" fontId="14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Įprastas" xfId="0" builtinId="0"/>
    <cellStyle name="Normal 2" xfId="2" xr:uid="{2AB09AD2-4A16-40DF-A4BD-CBE1F6FBCEE5}"/>
    <cellStyle name="Normal 2 2" xfId="3" xr:uid="{686C5ECA-9C2C-4D7B-A201-F97A860404F1}"/>
    <cellStyle name="Normal 2 3" xfId="4" xr:uid="{A5EBA453-AEC9-4C70-817A-8CA8316AB62E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07.24'!$I$3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07.24'!$I$4</c:f>
              <c:numCache>
                <c:formatCode>#,##0\ _€</c:formatCode>
                <c:ptCount val="1"/>
                <c:pt idx="0">
                  <c:v>95177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07.24'!$K$3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07.24'!$K$4</c:f>
              <c:numCache>
                <c:formatCode>#,##0\ _€</c:formatCode>
                <c:ptCount val="1"/>
                <c:pt idx="0">
                  <c:v>2471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07.24'!$I$3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23B3742-4204-4531-9D7C-1AF037E087E0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538F4737-20D5-4F02-9839-67BF7BC84F9B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07.24'!$I$5</c:f>
              <c:numCache>
                <c:formatCode>#,##0\ _€</c:formatCode>
                <c:ptCount val="1"/>
                <c:pt idx="0">
                  <c:v>698358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07.24'!$K$3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7B146A5-8B88-4BD9-AC35-E2C162B33B4E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43736B55-F8F8-48D1-B17C-89004E119C10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07.24'!$K$5</c:f>
              <c:numCache>
                <c:formatCode>#,##0\ _€</c:formatCode>
                <c:ptCount val="1"/>
                <c:pt idx="0">
                  <c:v>39985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07.24'!$I$3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C25E78-7D06-4103-8D3D-0171DBCC8908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BE87BFD8-A117-4100-82E7-5131B2D25868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E811D55-8181-4CE3-A884-456C5A677173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EA2F07E1-22FC-4F9F-A02E-CE22A1864CFF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1D2E784-E8A0-4F9B-8EE4-610668CC6BAC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D942F200-26FA-4D5A-BA6D-0B47A6624275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663A780-76F3-4A9A-98F1-4C255FAA7F1E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51E11B7C-9D8C-43C2-BEE8-86EEA74AFFAF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07.24'!$I$4:$I$8</c:f>
              <c:numCache>
                <c:formatCode>#,##0\ _€</c:formatCode>
                <c:ptCount val="5"/>
                <c:pt idx="0">
                  <c:v>95177</c:v>
                </c:pt>
                <c:pt idx="1">
                  <c:v>698358</c:v>
                </c:pt>
                <c:pt idx="2">
                  <c:v>434836</c:v>
                </c:pt>
                <c:pt idx="3">
                  <c:v>643</c:v>
                </c:pt>
                <c:pt idx="4">
                  <c:v>1229014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07.24'!$J$9:$J$13</c15:f>
                <c15:dlblRangeCache>
                  <c:ptCount val="5"/>
                  <c:pt idx="0">
                    <c:v>97%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33%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07.24'!$K$3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47F405-53C9-4225-8B6B-DC6C7909507F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F4DBE2BE-1833-4E97-95DC-C3AF0C871A5F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07.24'!$K$4:$K$8</c:f>
              <c:numCache>
                <c:formatCode>#,##0\ _€</c:formatCode>
                <c:ptCount val="5"/>
                <c:pt idx="0">
                  <c:v>2471</c:v>
                </c:pt>
                <c:pt idx="1">
                  <c:v>39985</c:v>
                </c:pt>
                <c:pt idx="2">
                  <c:v>449844</c:v>
                </c:pt>
                <c:pt idx="3">
                  <c:v>1325</c:v>
                </c:pt>
                <c:pt idx="4" formatCode="_-* #,##0\ _€_-;\-* #,##0\ _€_-;_-* &quot;-&quot;\ _€_-;_-@_-">
                  <c:v>493625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07.24'!$K$9:$K$13</c15:f>
                <c15:dlblRangeCache>
                  <c:ptCount val="5"/>
                  <c:pt idx="0">
                    <c:v>3%</c:v>
                  </c:pt>
                  <c:pt idx="1">
                    <c:v>5%</c:v>
                  </c:pt>
                  <c:pt idx="2">
                    <c:v>51%</c:v>
                  </c:pt>
                  <c:pt idx="3">
                    <c:v>67%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07.24'!$A$4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2AE7847-6F80-4B81-80A9-9285DD4CB49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3FC401-6987-4D95-9F9D-AC2E010BF49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72B7625-5CE6-49E6-B40C-E0918CC441E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73365B4E-6762-43FA-BCD5-869AA617390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08338ABB-7E2A-4A83-B673-0C1AC76A281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07.24'!$C$4:$G$4</c:f>
              <c:numCache>
                <c:formatCode>#,##0\ _€</c:formatCode>
                <c:ptCount val="5"/>
                <c:pt idx="0">
                  <c:v>411</c:v>
                </c:pt>
                <c:pt idx="1">
                  <c:v>25887</c:v>
                </c:pt>
                <c:pt idx="2">
                  <c:v>14858</c:v>
                </c:pt>
                <c:pt idx="3">
                  <c:v>53938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07.24'!$C$9:$G$9</c15:f>
                <c15:dlblRangeCache>
                  <c:ptCount val="5"/>
                  <c:pt idx="0">
                    <c:v>0,4%</c:v>
                  </c:pt>
                  <c:pt idx="1">
                    <c:v>27,2%</c:v>
                  </c:pt>
                  <c:pt idx="2">
                    <c:v>15,6%</c:v>
                  </c:pt>
                  <c:pt idx="3">
                    <c:v>56,7%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07.24'!$A$5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030E5255-448F-4FA6-A48B-380CA0CF4DC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DB4A065D-0F21-42EA-A406-C13AF63097A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96BAA546-D105-4E5A-B827-29C4FC7993F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D7F501-4565-4241-95C2-F6C63A713B1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DEDC7F05-155F-4E91-B4E0-1295A727B2D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07.24'!$C$5:$G$5</c:f>
              <c:numCache>
                <c:formatCode>#,##0\ _€</c:formatCode>
                <c:ptCount val="5"/>
                <c:pt idx="0">
                  <c:v>3930</c:v>
                </c:pt>
                <c:pt idx="1">
                  <c:v>99992</c:v>
                </c:pt>
                <c:pt idx="2">
                  <c:v>70528</c:v>
                </c:pt>
                <c:pt idx="3">
                  <c:v>523220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07.24'!$C$10:$G$10</c15:f>
                <c15:dlblRangeCache>
                  <c:ptCount val="5"/>
                  <c:pt idx="0">
                    <c:v>0,6%</c:v>
                  </c:pt>
                  <c:pt idx="1">
                    <c:v>14,3%</c:v>
                  </c:pt>
                  <c:pt idx="2">
                    <c:v>10,1%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07.24'!$A$6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496C6691-F321-4273-89AF-D888A50850E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351EA64F-4563-4E5B-A736-DD6EFFABC95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050E5AAE-1283-43D1-91DA-9DB8BDC0589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2D7A7DAD-6166-4589-A698-99909543B02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0C695FAA-66B7-4490-9A3B-8F0CBEB898D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07.24'!$C$6:$G$6</c:f>
              <c:numCache>
                <c:formatCode>#,##0\ _€</c:formatCode>
                <c:ptCount val="5"/>
                <c:pt idx="0">
                  <c:v>1395</c:v>
                </c:pt>
                <c:pt idx="1">
                  <c:v>53324</c:v>
                </c:pt>
                <c:pt idx="2">
                  <c:v>35178</c:v>
                </c:pt>
                <c:pt idx="3">
                  <c:v>342699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07.24'!$C$11:$G$11</c15:f>
                <c15:dlblRangeCache>
                  <c:ptCount val="5"/>
                  <c:pt idx="0">
                    <c:v>0,3%</c:v>
                  </c:pt>
                  <c:pt idx="1">
                    <c:v>12,3%</c:v>
                  </c:pt>
                  <c:pt idx="2">
                    <c:v>8,1%</c:v>
                  </c:pt>
                  <c:pt idx="3">
                    <c:v>78,8%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07.24'!$A$7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07.24'!$C$3:$G$3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07.24'!$C$7:$G$7</c:f>
              <c:numCache>
                <c:formatCode>#,##0\ _€</c:formatCode>
                <c:ptCount val="5"/>
                <c:pt idx="0">
                  <c:v>12</c:v>
                </c:pt>
                <c:pt idx="1">
                  <c:v>161</c:v>
                </c:pt>
                <c:pt idx="2">
                  <c:v>51</c:v>
                </c:pt>
                <c:pt idx="3">
                  <c:v>233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07.24'!$A$8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07.24'!$C$3:$G$3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07.24'!$C$8:$G$8</c:f>
              <c:numCache>
                <c:formatCode>#,##0\ _€</c:formatCode>
                <c:ptCount val="5"/>
                <c:pt idx="0">
                  <c:v>5748</c:v>
                </c:pt>
                <c:pt idx="1">
                  <c:v>179364</c:v>
                </c:pt>
                <c:pt idx="2">
                  <c:v>120615</c:v>
                </c:pt>
                <c:pt idx="3">
                  <c:v>920090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07.24'!$C$13:$G$13</c15:f>
                <c15:dlblRangeCache>
                  <c:ptCount val="5"/>
                  <c:pt idx="0">
                    <c:v>0,5%</c:v>
                  </c:pt>
                  <c:pt idx="1">
                    <c:v>14,6%</c:v>
                  </c:pt>
                  <c:pt idx="2">
                    <c:v>9,8%</c:v>
                  </c:pt>
                  <c:pt idx="3">
                    <c:v>74,9%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zoomScale="70" zoomScaleNormal="70" workbookViewId="0">
      <selection activeCell="H10" sqref="H10"/>
    </sheetView>
  </sheetViews>
  <sheetFormatPr defaultRowHeight="14.45"/>
  <cols>
    <col min="1" max="1" width="27.28515625" customWidth="1"/>
    <col min="2" max="2" width="13.85546875" customWidth="1"/>
    <col min="3" max="3" width="18.5703125" bestFit="1" customWidth="1"/>
    <col min="4" max="4" width="14.7109375" bestFit="1" customWidth="1"/>
    <col min="5" max="5" width="16" bestFit="1" customWidth="1"/>
    <col min="6" max="6" width="14" customWidth="1"/>
    <col min="7" max="7" width="13.85546875" bestFit="1" customWidth="1"/>
    <col min="8" max="8" width="20" bestFit="1" customWidth="1"/>
    <col min="9" max="9" width="15" bestFit="1" customWidth="1"/>
    <col min="10" max="10" width="9.7109375" customWidth="1"/>
    <col min="11" max="11" width="10" customWidth="1"/>
    <col min="12" max="12" width="18" bestFit="1" customWidth="1"/>
    <col min="13" max="13" width="18" customWidth="1"/>
    <col min="14" max="14" width="15.85546875" customWidth="1"/>
    <col min="15" max="15" width="20" customWidth="1"/>
    <col min="16" max="16" width="23.85546875" customWidth="1"/>
    <col min="17" max="17" width="14.28515625" bestFit="1" customWidth="1"/>
  </cols>
  <sheetData>
    <row r="1" spans="1:18">
      <c r="A1" s="66" t="s">
        <v>0</v>
      </c>
      <c r="B1" s="66"/>
      <c r="C1" s="66"/>
      <c r="D1" s="65" t="s">
        <v>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8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4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>
      <c r="A4" s="20">
        <v>1</v>
      </c>
      <c r="B4" s="47">
        <v>0</v>
      </c>
      <c r="C4" s="59">
        <v>411</v>
      </c>
      <c r="D4" s="59">
        <v>25887</v>
      </c>
      <c r="E4" s="59">
        <v>14858</v>
      </c>
      <c r="F4" s="59">
        <v>53938</v>
      </c>
      <c r="G4" s="48">
        <v>0</v>
      </c>
      <c r="H4" s="47">
        <v>13</v>
      </c>
      <c r="I4" s="48">
        <v>0</v>
      </c>
      <c r="J4" s="48">
        <v>0</v>
      </c>
      <c r="K4" s="31">
        <f>SUM(B4:J4)+P4</f>
        <v>95177</v>
      </c>
      <c r="L4" s="62">
        <v>97648</v>
      </c>
      <c r="M4" s="7">
        <f>L4-K4</f>
        <v>2471</v>
      </c>
      <c r="N4" s="6">
        <f>M4/L4</f>
        <v>2.5305177781418973E-2</v>
      </c>
      <c r="O4" s="6">
        <f>1-N4</f>
        <v>0.97469482221858106</v>
      </c>
      <c r="P4" s="60">
        <v>70</v>
      </c>
      <c r="Q4" s="33"/>
      <c r="R4" s="33"/>
    </row>
    <row r="5" spans="1:18">
      <c r="A5" s="20">
        <v>2</v>
      </c>
      <c r="B5" s="47">
        <v>0</v>
      </c>
      <c r="C5" s="59">
        <v>3930</v>
      </c>
      <c r="D5" s="59">
        <v>99992</v>
      </c>
      <c r="E5" s="59">
        <v>70528</v>
      </c>
      <c r="F5" s="59">
        <v>523220</v>
      </c>
      <c r="G5" s="49">
        <v>0</v>
      </c>
      <c r="H5" s="47">
        <v>56</v>
      </c>
      <c r="I5" s="49">
        <v>0</v>
      </c>
      <c r="J5" s="49">
        <v>0</v>
      </c>
      <c r="K5" s="31">
        <f>SUM(B5:J5)+P5</f>
        <v>698358</v>
      </c>
      <c r="L5" s="62">
        <v>738343</v>
      </c>
      <c r="M5" s="7">
        <f>L5-K5</f>
        <v>39985</v>
      </c>
      <c r="N5" s="6">
        <f>M5/L5</f>
        <v>5.4155047179969204E-2</v>
      </c>
      <c r="O5" s="6">
        <f>1-N5</f>
        <v>0.94584495282003078</v>
      </c>
      <c r="P5" s="60">
        <v>632</v>
      </c>
      <c r="Q5" s="33"/>
      <c r="R5" s="33"/>
    </row>
    <row r="6" spans="1:18">
      <c r="A6" s="20">
        <v>3</v>
      </c>
      <c r="B6" s="47">
        <v>0</v>
      </c>
      <c r="C6" s="59">
        <v>1395</v>
      </c>
      <c r="D6" s="59">
        <v>53324</v>
      </c>
      <c r="E6" s="59">
        <v>35178</v>
      </c>
      <c r="F6" s="59">
        <v>342699</v>
      </c>
      <c r="G6" s="49">
        <v>0</v>
      </c>
      <c r="H6" s="47">
        <v>25</v>
      </c>
      <c r="I6" s="49">
        <v>0</v>
      </c>
      <c r="J6" s="49">
        <v>0</v>
      </c>
      <c r="K6" s="31">
        <f>SUM(B6:J6)+P6</f>
        <v>434836</v>
      </c>
      <c r="L6" s="62">
        <v>884680</v>
      </c>
      <c r="M6" s="7">
        <f>L6-K6</f>
        <v>449844</v>
      </c>
      <c r="N6" s="6">
        <f>M6/L6</f>
        <v>0.50848216304200389</v>
      </c>
      <c r="O6" s="6">
        <f>1-N6</f>
        <v>0.49151783695799611</v>
      </c>
      <c r="P6" s="60">
        <v>2215</v>
      </c>
      <c r="Q6" s="33"/>
      <c r="R6" s="33"/>
    </row>
    <row r="7" spans="1:18">
      <c r="A7" s="20" t="s">
        <v>19</v>
      </c>
      <c r="B7" s="47">
        <v>0</v>
      </c>
      <c r="C7" s="59">
        <v>12</v>
      </c>
      <c r="D7" s="59">
        <v>161</v>
      </c>
      <c r="E7" s="59">
        <v>51</v>
      </c>
      <c r="F7" s="59">
        <v>233</v>
      </c>
      <c r="G7" s="49">
        <v>0</v>
      </c>
      <c r="H7" s="47">
        <v>0</v>
      </c>
      <c r="I7" s="49">
        <v>0</v>
      </c>
      <c r="J7" s="49">
        <v>0</v>
      </c>
      <c r="K7" s="31">
        <f>SUM(B7:J7)+P7</f>
        <v>643</v>
      </c>
      <c r="L7" s="62">
        <v>1968</v>
      </c>
      <c r="M7" s="7">
        <f>L7-K7</f>
        <v>1325</v>
      </c>
      <c r="N7" s="6">
        <f>M7/L7</f>
        <v>0.67327235772357719</v>
      </c>
      <c r="O7" s="6">
        <f>1-N7</f>
        <v>0.32672764227642281</v>
      </c>
      <c r="P7" s="60">
        <v>186</v>
      </c>
      <c r="Q7" s="33"/>
      <c r="R7" s="33"/>
    </row>
    <row r="8" spans="1:18">
      <c r="A8" s="20" t="s">
        <v>20</v>
      </c>
      <c r="B8" s="45">
        <f>SUM(B4:B7)</f>
        <v>0</v>
      </c>
      <c r="C8" s="50">
        <f t="shared" ref="C8:J8" si="0">SUM(C4:C7)</f>
        <v>5748</v>
      </c>
      <c r="D8" s="50">
        <f t="shared" si="0"/>
        <v>179364</v>
      </c>
      <c r="E8" s="50">
        <f t="shared" si="0"/>
        <v>120615</v>
      </c>
      <c r="F8" s="50">
        <f t="shared" si="0"/>
        <v>920090</v>
      </c>
      <c r="G8" s="50">
        <f t="shared" si="0"/>
        <v>0</v>
      </c>
      <c r="H8" s="50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1229014</v>
      </c>
      <c r="L8" s="46">
        <f>SUM(L4:L7)</f>
        <v>1722639</v>
      </c>
      <c r="M8" s="7">
        <f>L8-K8</f>
        <v>493625</v>
      </c>
      <c r="N8" s="6">
        <f>M8/L8</f>
        <v>0.28655162224935116</v>
      </c>
      <c r="O8" s="6">
        <f>1-N8</f>
        <v>0.71344837775064884</v>
      </c>
      <c r="P8" s="61">
        <f>SUM(P4:P7)</f>
        <v>3103</v>
      </c>
      <c r="Q8" s="33"/>
      <c r="R8" s="33"/>
    </row>
    <row r="9" spans="1:18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3"/>
      <c r="O9" s="43"/>
      <c r="P9" s="42"/>
    </row>
    <row r="10" spans="1:18">
      <c r="A10" s="42"/>
      <c r="B10" s="43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3"/>
      <c r="N10" s="43"/>
      <c r="O10" s="43"/>
      <c r="P10" s="42"/>
    </row>
    <row r="11" spans="1:18">
      <c r="C11" s="33"/>
      <c r="D11" s="33"/>
      <c r="E11" s="33"/>
      <c r="F11" s="33"/>
    </row>
    <row r="12" spans="1:18" ht="16.149999999999999">
      <c r="A12" s="37" t="s">
        <v>21</v>
      </c>
      <c r="C12" s="35"/>
      <c r="K12" s="33"/>
      <c r="L12" s="33"/>
      <c r="M12" s="33"/>
      <c r="N12" s="41"/>
      <c r="P12" s="33"/>
    </row>
    <row r="13" spans="1:18" s="34" customFormat="1" ht="43.5" customHeight="1">
      <c r="A13" s="40" t="s">
        <v>22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9" t="s">
        <v>9</v>
      </c>
      <c r="H13" s="39" t="s">
        <v>23</v>
      </c>
      <c r="I13" s="38" t="s">
        <v>10</v>
      </c>
      <c r="J13" s="38" t="s">
        <v>24</v>
      </c>
      <c r="K13" s="38" t="s">
        <v>11</v>
      </c>
      <c r="L13" s="38" t="s">
        <v>25</v>
      </c>
      <c r="M13" s="38" t="s">
        <v>12</v>
      </c>
      <c r="N13" s="38" t="s">
        <v>26</v>
      </c>
      <c r="O13" s="38" t="s">
        <v>13</v>
      </c>
    </row>
    <row r="14" spans="1:18">
      <c r="A14" s="36">
        <v>45110</v>
      </c>
      <c r="B14" s="54">
        <v>21</v>
      </c>
      <c r="C14" s="54">
        <v>233</v>
      </c>
      <c r="D14" s="54">
        <v>2056</v>
      </c>
      <c r="E14" s="54">
        <v>992</v>
      </c>
      <c r="F14" s="54">
        <v>10156</v>
      </c>
      <c r="G14" s="54">
        <v>39</v>
      </c>
      <c r="H14" s="54">
        <v>103</v>
      </c>
      <c r="I14" s="54">
        <v>2</v>
      </c>
      <c r="J14" s="54">
        <v>1</v>
      </c>
      <c r="K14" s="54">
        <v>34254</v>
      </c>
      <c r="L14" s="54">
        <v>1</v>
      </c>
      <c r="M14" s="54">
        <v>138</v>
      </c>
      <c r="N14" s="54">
        <v>2396</v>
      </c>
      <c r="O14" s="54">
        <f>SUM(B14:N14)</f>
        <v>50392</v>
      </c>
    </row>
    <row r="15" spans="1:18">
      <c r="A15" s="36">
        <v>45117</v>
      </c>
      <c r="B15" s="54">
        <v>21</v>
      </c>
      <c r="C15" s="54">
        <v>234</v>
      </c>
      <c r="D15" s="54">
        <v>2044</v>
      </c>
      <c r="E15" s="54">
        <v>1005</v>
      </c>
      <c r="F15" s="54">
        <v>10151</v>
      </c>
      <c r="G15" s="54">
        <v>35</v>
      </c>
      <c r="H15" s="54">
        <v>103</v>
      </c>
      <c r="I15" s="54">
        <v>2</v>
      </c>
      <c r="J15" s="54">
        <v>1</v>
      </c>
      <c r="K15" s="54">
        <v>34189</v>
      </c>
      <c r="L15" s="54">
        <v>1</v>
      </c>
      <c r="M15" s="54">
        <v>138</v>
      </c>
      <c r="N15" s="54">
        <v>2426</v>
      </c>
      <c r="O15" s="54">
        <f>SUM(B15:N15)</f>
        <v>50350</v>
      </c>
    </row>
    <row r="16" spans="1:18">
      <c r="A16" s="36">
        <v>45124</v>
      </c>
      <c r="B16" s="54">
        <v>21</v>
      </c>
      <c r="C16" s="54">
        <v>235</v>
      </c>
      <c r="D16" s="54">
        <v>2113</v>
      </c>
      <c r="E16" s="54">
        <v>1080</v>
      </c>
      <c r="F16" s="54">
        <v>10261</v>
      </c>
      <c r="G16" s="54">
        <v>35</v>
      </c>
      <c r="H16" s="54">
        <v>103</v>
      </c>
      <c r="I16" s="54">
        <v>2</v>
      </c>
      <c r="J16" s="54">
        <v>1</v>
      </c>
      <c r="K16" s="54">
        <v>34091</v>
      </c>
      <c r="L16" s="54">
        <v>1</v>
      </c>
      <c r="M16" s="54">
        <v>138</v>
      </c>
      <c r="N16" s="54">
        <v>2443</v>
      </c>
      <c r="O16" s="54">
        <f>SUM(B16:N16)</f>
        <v>50524</v>
      </c>
    </row>
    <row r="17" spans="1:16">
      <c r="A17" s="36">
        <v>45131</v>
      </c>
      <c r="B17" s="54">
        <v>21</v>
      </c>
      <c r="C17" s="54">
        <v>236</v>
      </c>
      <c r="D17" s="54">
        <v>2122</v>
      </c>
      <c r="E17" s="54">
        <v>1080</v>
      </c>
      <c r="F17" s="54">
        <v>10351</v>
      </c>
      <c r="G17" s="54">
        <v>25</v>
      </c>
      <c r="H17" s="54">
        <v>103</v>
      </c>
      <c r="I17" s="54">
        <v>2</v>
      </c>
      <c r="J17" s="54">
        <v>1</v>
      </c>
      <c r="K17" s="54">
        <v>34035</v>
      </c>
      <c r="L17" s="54">
        <v>1</v>
      </c>
      <c r="M17" s="54">
        <v>137</v>
      </c>
      <c r="N17" s="54">
        <v>2460</v>
      </c>
      <c r="O17" s="54">
        <f>SUM(B17:N17)</f>
        <v>50574</v>
      </c>
    </row>
    <row r="18" spans="1:16" s="37" customFormat="1">
      <c r="A18" s="55" t="s">
        <v>27</v>
      </c>
      <c r="B18" s="56">
        <f>B17-B16</f>
        <v>0</v>
      </c>
      <c r="C18" s="56">
        <f t="shared" ref="C18:O18" si="1">C17-C16</f>
        <v>1</v>
      </c>
      <c r="D18" s="56">
        <f t="shared" si="1"/>
        <v>9</v>
      </c>
      <c r="E18" s="56">
        <f t="shared" si="1"/>
        <v>0</v>
      </c>
      <c r="F18" s="56">
        <f t="shared" si="1"/>
        <v>90</v>
      </c>
      <c r="G18" s="56">
        <f t="shared" si="1"/>
        <v>-10</v>
      </c>
      <c r="H18" s="56">
        <f t="shared" si="1"/>
        <v>0</v>
      </c>
      <c r="I18" s="56">
        <f t="shared" si="1"/>
        <v>0</v>
      </c>
      <c r="J18" s="56">
        <f t="shared" si="1"/>
        <v>0</v>
      </c>
      <c r="K18" s="56">
        <f t="shared" si="1"/>
        <v>-56</v>
      </c>
      <c r="L18" s="56">
        <f t="shared" si="1"/>
        <v>0</v>
      </c>
      <c r="M18" s="56">
        <f t="shared" si="1"/>
        <v>-1</v>
      </c>
      <c r="N18" s="56">
        <f t="shared" si="1"/>
        <v>17</v>
      </c>
      <c r="O18" s="56">
        <f t="shared" si="1"/>
        <v>50</v>
      </c>
    </row>
    <row r="19" spans="1:16">
      <c r="O19" s="41"/>
    </row>
    <row r="20" spans="1:16" ht="16.149999999999999">
      <c r="A20" s="67" t="s">
        <v>28</v>
      </c>
      <c r="B20" s="67"/>
      <c r="C20" s="67"/>
      <c r="D20" s="67"/>
      <c r="E20" s="67"/>
      <c r="F20" s="67"/>
      <c r="G20" s="67"/>
      <c r="H20" s="67"/>
      <c r="I20" s="67"/>
    </row>
    <row r="21" spans="1:16" ht="16.149999999999999">
      <c r="A21" s="58" t="s">
        <v>29</v>
      </c>
      <c r="N21" s="57"/>
      <c r="O21" s="57"/>
      <c r="P21" s="51"/>
    </row>
    <row r="22" spans="1:16" ht="16.149999999999999">
      <c r="A22" s="58" t="s">
        <v>30</v>
      </c>
      <c r="M22" s="33"/>
      <c r="N22" s="57"/>
      <c r="O22" s="57"/>
      <c r="P22" s="51"/>
    </row>
    <row r="23" spans="1:16" ht="16.149999999999999">
      <c r="A23" s="58" t="s">
        <v>31</v>
      </c>
      <c r="N23" s="57"/>
      <c r="O23" s="57"/>
      <c r="P23" s="51"/>
    </row>
    <row r="24" spans="1:16" ht="16.149999999999999">
      <c r="A24" s="58" t="s">
        <v>32</v>
      </c>
      <c r="M24" s="33"/>
      <c r="N24" s="57"/>
      <c r="O24" s="57"/>
      <c r="P24" s="51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opLeftCell="A12" zoomScale="85" zoomScaleNormal="85" workbookViewId="0">
      <selection activeCell="A2" sqref="A2"/>
    </sheetView>
  </sheetViews>
  <sheetFormatPr defaultColWidth="9.140625" defaultRowHeight="14.45"/>
  <cols>
    <col min="1" max="1" width="42.28515625" customWidth="1"/>
    <col min="2" max="2" width="13" customWidth="1"/>
    <col min="3" max="4" width="15" customWidth="1"/>
    <col min="5" max="5" width="9.85546875" customWidth="1"/>
    <col min="6" max="6" width="10.5703125" customWidth="1"/>
    <col min="7" max="7" width="9.28515625" customWidth="1"/>
    <col min="8" max="8" width="12.28515625" customWidth="1"/>
    <col min="9" max="9" width="14.85546875" customWidth="1"/>
    <col min="10" max="10" width="15" customWidth="1"/>
    <col min="11" max="11" width="16" customWidth="1"/>
    <col min="12" max="12" width="14.28515625" customWidth="1"/>
    <col min="13" max="13" width="20" customWidth="1"/>
    <col min="14" max="14" width="30" bestFit="1" customWidth="1"/>
    <col min="15" max="15" width="14.28515625" bestFit="1" customWidth="1"/>
  </cols>
  <sheetData>
    <row r="1" spans="1:13">
      <c r="A1" s="68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3">
      <c r="A2" s="1"/>
      <c r="B2" s="70"/>
      <c r="C2" s="71"/>
      <c r="D2" s="71"/>
      <c r="E2" s="71"/>
      <c r="F2" s="71"/>
      <c r="G2" s="71"/>
      <c r="H2" s="71"/>
      <c r="I2" s="72"/>
    </row>
    <row r="3" spans="1:13" s="3" customFormat="1" ht="70.5" customHeight="1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3">
      <c r="A4" s="27" t="s">
        <v>37</v>
      </c>
      <c r="B4" s="28">
        <f>'ESO informacija 07.24'!B4</f>
        <v>0</v>
      </c>
      <c r="C4" s="28">
        <f>'ESO informacija 07.24'!C4</f>
        <v>411</v>
      </c>
      <c r="D4" s="28">
        <f>'ESO informacija 07.24'!D4</f>
        <v>25887</v>
      </c>
      <c r="E4" s="28">
        <f>'ESO informacija 07.24'!E4</f>
        <v>14858</v>
      </c>
      <c r="F4" s="28">
        <f>'ESO informacija 07.24'!F4</f>
        <v>53938</v>
      </c>
      <c r="G4" s="28">
        <f>'ESO informacija 07.24'!H4</f>
        <v>13</v>
      </c>
      <c r="H4" s="28">
        <f>'ESO informacija 07.24'!G4</f>
        <v>0</v>
      </c>
      <c r="I4" s="29">
        <f>'ESO informacija 07.24'!K4</f>
        <v>95177</v>
      </c>
      <c r="J4" s="9">
        <f>'ESO informacija 07.24'!L4</f>
        <v>97648</v>
      </c>
      <c r="K4" s="9">
        <f>J4-I4</f>
        <v>2471</v>
      </c>
      <c r="L4" s="10">
        <f>K4/J4</f>
        <v>2.5305177781418973E-2</v>
      </c>
      <c r="M4" s="33"/>
    </row>
    <row r="5" spans="1:13">
      <c r="A5" s="27" t="s">
        <v>38</v>
      </c>
      <c r="B5" s="28">
        <f>'ESO informacija 07.24'!B5</f>
        <v>0</v>
      </c>
      <c r="C5" s="28">
        <f>'ESO informacija 07.24'!C5</f>
        <v>3930</v>
      </c>
      <c r="D5" s="28">
        <f>'ESO informacija 07.24'!D5</f>
        <v>99992</v>
      </c>
      <c r="E5" s="28">
        <f>'ESO informacija 07.24'!E5</f>
        <v>70528</v>
      </c>
      <c r="F5" s="28">
        <f>'ESO informacija 07.24'!F5</f>
        <v>523220</v>
      </c>
      <c r="G5" s="28">
        <f>'ESO informacija 07.24'!H5</f>
        <v>56</v>
      </c>
      <c r="H5" s="28">
        <f>'ESO informacija 07.24'!G5</f>
        <v>0</v>
      </c>
      <c r="I5" s="29">
        <f>'ESO informacija 07.24'!K5</f>
        <v>698358</v>
      </c>
      <c r="J5" s="9">
        <f>'ESO informacija 07.24'!L5</f>
        <v>738343</v>
      </c>
      <c r="K5" s="9">
        <f>J5-I5</f>
        <v>39985</v>
      </c>
      <c r="L5" s="10">
        <f>K5/J5</f>
        <v>5.4155047179969204E-2</v>
      </c>
    </row>
    <row r="6" spans="1:13">
      <c r="A6" s="27" t="s">
        <v>39</v>
      </c>
      <c r="B6" s="28">
        <f>'ESO informacija 07.24'!B6</f>
        <v>0</v>
      </c>
      <c r="C6" s="28">
        <f>'ESO informacija 07.24'!C6</f>
        <v>1395</v>
      </c>
      <c r="D6" s="28">
        <f>'ESO informacija 07.24'!D6</f>
        <v>53324</v>
      </c>
      <c r="E6" s="28">
        <f>'ESO informacija 07.24'!E6</f>
        <v>35178</v>
      </c>
      <c r="F6" s="28">
        <f>'ESO informacija 07.24'!F6</f>
        <v>342699</v>
      </c>
      <c r="G6" s="28">
        <f>'ESO informacija 07.24'!H6</f>
        <v>25</v>
      </c>
      <c r="H6" s="28">
        <f>'ESO informacija 07.24'!G6</f>
        <v>0</v>
      </c>
      <c r="I6" s="29">
        <f>'ESO informacija 07.24'!K6</f>
        <v>434836</v>
      </c>
      <c r="J6" s="9">
        <f>'ESO informacija 07.24'!L6</f>
        <v>884680</v>
      </c>
      <c r="K6" s="9">
        <f>J6-I6</f>
        <v>449844</v>
      </c>
      <c r="L6" s="10">
        <f>K6/J6</f>
        <v>0.50848216304200389</v>
      </c>
    </row>
    <row r="7" spans="1:13">
      <c r="A7" s="30" t="s">
        <v>40</v>
      </c>
      <c r="B7" s="28">
        <f>'ESO informacija 07.24'!B7</f>
        <v>0</v>
      </c>
      <c r="C7" s="28">
        <f>'ESO informacija 07.24'!C7</f>
        <v>12</v>
      </c>
      <c r="D7" s="28">
        <f>'ESO informacija 07.24'!D7</f>
        <v>161</v>
      </c>
      <c r="E7" s="28">
        <f>'ESO informacija 07.24'!E7</f>
        <v>51</v>
      </c>
      <c r="F7" s="28">
        <f>'ESO informacija 07.24'!F7</f>
        <v>233</v>
      </c>
      <c r="G7" s="28">
        <f>'ESO informacija 07.24'!H7</f>
        <v>0</v>
      </c>
      <c r="H7" s="28">
        <f>'ESO informacija 07.24'!G7</f>
        <v>0</v>
      </c>
      <c r="I7" s="29">
        <f>'ESO informacija 07.24'!K7</f>
        <v>643</v>
      </c>
      <c r="J7" s="9">
        <f>'ESO informacija 07.24'!L7</f>
        <v>1968</v>
      </c>
      <c r="K7" s="9">
        <f>J7-I7</f>
        <v>1325</v>
      </c>
      <c r="L7" s="10">
        <f>K7/J7</f>
        <v>0.67327235772357719</v>
      </c>
    </row>
    <row r="8" spans="1:13">
      <c r="A8" s="27" t="s">
        <v>41</v>
      </c>
      <c r="B8" s="29">
        <f>SUM(B4:B7)</f>
        <v>0</v>
      </c>
      <c r="C8" s="29">
        <f t="shared" ref="C8:I8" si="0">SUM(C4:C7)</f>
        <v>5748</v>
      </c>
      <c r="D8" s="29">
        <f>SUM(D4:D7)</f>
        <v>179364</v>
      </c>
      <c r="E8" s="29">
        <f t="shared" si="0"/>
        <v>120615</v>
      </c>
      <c r="F8" s="29">
        <f t="shared" si="0"/>
        <v>920090</v>
      </c>
      <c r="G8" s="29">
        <f t="shared" si="0"/>
        <v>94</v>
      </c>
      <c r="H8" s="29">
        <f t="shared" si="0"/>
        <v>0</v>
      </c>
      <c r="I8" s="29">
        <f t="shared" si="0"/>
        <v>1229014</v>
      </c>
      <c r="J8" s="11">
        <f>'ESO informacija 07.24'!L8</f>
        <v>1722639</v>
      </c>
      <c r="K8" s="12">
        <f>J8-I8</f>
        <v>493625</v>
      </c>
      <c r="L8" s="13"/>
    </row>
    <row r="9" spans="1:13">
      <c r="A9" s="2" t="s">
        <v>42</v>
      </c>
      <c r="B9" s="14">
        <f>B4/$I$4</f>
        <v>0</v>
      </c>
      <c r="C9" s="14">
        <f t="shared" ref="C9:H9" si="1">C4/$I$4</f>
        <v>4.3182701703142565E-3</v>
      </c>
      <c r="D9" s="14">
        <f t="shared" si="1"/>
        <v>0.27198798028935561</v>
      </c>
      <c r="E9" s="14">
        <f t="shared" si="1"/>
        <v>0.15610914401588619</v>
      </c>
      <c r="F9" s="14">
        <f t="shared" si="1"/>
        <v>0.56671254609832211</v>
      </c>
      <c r="G9" s="15">
        <f t="shared" si="1"/>
        <v>1.3658762095884511E-4</v>
      </c>
      <c r="H9" s="14">
        <f t="shared" si="1"/>
        <v>0</v>
      </c>
      <c r="I9" s="16"/>
      <c r="J9" s="17">
        <f>I4/J4</f>
        <v>0.97469482221858106</v>
      </c>
      <c r="K9" s="17">
        <f>K4/J4</f>
        <v>2.5305177781418973E-2</v>
      </c>
      <c r="L9" s="13"/>
    </row>
    <row r="10" spans="1:13">
      <c r="A10" s="2" t="s">
        <v>43</v>
      </c>
      <c r="B10" s="14">
        <f t="shared" ref="B10:H10" si="2">B5/$I$5</f>
        <v>0</v>
      </c>
      <c r="C10" s="14">
        <f>C5/$I$5</f>
        <v>5.6274861890319864E-3</v>
      </c>
      <c r="D10" s="14">
        <f t="shared" si="2"/>
        <v>0.1431815773571721</v>
      </c>
      <c r="E10" s="14">
        <f t="shared" si="2"/>
        <v>0.10099118217304019</v>
      </c>
      <c r="F10" s="14">
        <f t="shared" si="2"/>
        <v>0.74921458621509307</v>
      </c>
      <c r="G10" s="15">
        <f t="shared" si="2"/>
        <v>8.0188098367885816E-5</v>
      </c>
      <c r="H10" s="14">
        <f t="shared" si="2"/>
        <v>0</v>
      </c>
      <c r="I10" s="16"/>
      <c r="J10" s="17">
        <f>I5/J5</f>
        <v>0.94584495282003078</v>
      </c>
      <c r="K10" s="17">
        <f>K5/J5</f>
        <v>5.4155047179969204E-2</v>
      </c>
      <c r="L10" s="13"/>
    </row>
    <row r="11" spans="1:13">
      <c r="A11" s="2" t="s">
        <v>44</v>
      </c>
      <c r="B11" s="14">
        <f>B6/$I$6</f>
        <v>0</v>
      </c>
      <c r="C11" s="14">
        <f t="shared" ref="C11:H11" si="3">C6/$I$6</f>
        <v>3.2081060445777257E-3</v>
      </c>
      <c r="D11" s="14">
        <f t="shared" si="3"/>
        <v>0.1226301410186829</v>
      </c>
      <c r="E11" s="14">
        <f t="shared" si="3"/>
        <v>8.0899465545631002E-2</v>
      </c>
      <c r="F11" s="14">
        <f t="shared" si="3"/>
        <v>0.7881109199790266</v>
      </c>
      <c r="G11" s="18">
        <f t="shared" si="3"/>
        <v>5.7492939866984334E-5</v>
      </c>
      <c r="H11" s="14">
        <f t="shared" si="3"/>
        <v>0</v>
      </c>
      <c r="I11" s="16"/>
      <c r="J11" s="17">
        <f>I6/J6</f>
        <v>0.49151783695799611</v>
      </c>
      <c r="K11" s="17">
        <f>K6/J6</f>
        <v>0.50848216304200389</v>
      </c>
      <c r="L11" s="13"/>
    </row>
    <row r="12" spans="1:13">
      <c r="A12" s="2" t="s">
        <v>45</v>
      </c>
      <c r="B12" s="14">
        <f>B7/$I$7</f>
        <v>0</v>
      </c>
      <c r="C12" s="14">
        <f t="shared" ref="C12:H12" si="4">C7/$I$7</f>
        <v>1.8662519440124418E-2</v>
      </c>
      <c r="D12" s="14">
        <f t="shared" si="4"/>
        <v>0.25038880248833595</v>
      </c>
      <c r="E12" s="14">
        <f t="shared" si="4"/>
        <v>7.9315707620528766E-2</v>
      </c>
      <c r="F12" s="14">
        <f t="shared" si="4"/>
        <v>0.36236391912908245</v>
      </c>
      <c r="G12" s="14">
        <f t="shared" si="4"/>
        <v>0</v>
      </c>
      <c r="H12" s="14">
        <f t="shared" si="4"/>
        <v>0</v>
      </c>
      <c r="I12" s="16"/>
      <c r="J12" s="17">
        <f>I7/J7</f>
        <v>0.32672764227642276</v>
      </c>
      <c r="K12" s="17">
        <f>K7/J7</f>
        <v>0.67327235772357719</v>
      </c>
      <c r="L12" s="13"/>
    </row>
    <row r="13" spans="1:13">
      <c r="A13" s="2" t="s">
        <v>46</v>
      </c>
      <c r="B13" s="14">
        <f t="shared" ref="B13:H13" si="5">B8/$I$8</f>
        <v>0</v>
      </c>
      <c r="C13" s="14">
        <f t="shared" si="5"/>
        <v>4.6769198723529597E-3</v>
      </c>
      <c r="D13" s="14">
        <f t="shared" si="5"/>
        <v>0.1459413806514816</v>
      </c>
      <c r="E13" s="14">
        <f t="shared" si="5"/>
        <v>9.8139646903940878E-2</v>
      </c>
      <c r="F13" s="14">
        <f t="shared" si="5"/>
        <v>0.7486407803328522</v>
      </c>
      <c r="G13" s="18">
        <f t="shared" si="5"/>
        <v>7.64840758526754E-5</v>
      </c>
      <c r="H13" s="14">
        <f t="shared" si="5"/>
        <v>0</v>
      </c>
      <c r="I13" s="16"/>
      <c r="J13" s="17">
        <f>I8/J8</f>
        <v>0.71344837775064884</v>
      </c>
      <c r="K13" s="17">
        <f>K8/J8</f>
        <v>0.28655162224935116</v>
      </c>
      <c r="L13" s="13"/>
    </row>
    <row r="14" spans="1:13">
      <c r="A14" s="5" t="s">
        <v>47</v>
      </c>
    </row>
    <row r="15" spans="1:13">
      <c r="A15" s="63"/>
      <c r="B15" s="51"/>
      <c r="C15" s="51"/>
      <c r="D15" s="51"/>
      <c r="E15" s="51"/>
      <c r="F15" s="51"/>
      <c r="G15" s="64"/>
      <c r="H15" s="51"/>
      <c r="I15" s="51"/>
      <c r="J15" s="51"/>
      <c r="K15" s="51"/>
    </row>
    <row r="16" spans="1:13">
      <c r="B16" s="51"/>
      <c r="C16" s="51"/>
      <c r="D16" s="51"/>
      <c r="E16" s="51"/>
      <c r="F16" s="51"/>
      <c r="G16" s="51"/>
      <c r="H16" s="51"/>
      <c r="I16" s="19"/>
    </row>
    <row r="17" spans="9:9">
      <c r="I17" s="19"/>
    </row>
    <row r="18" spans="9:9">
      <c r="I18" s="19"/>
    </row>
    <row r="19" spans="9:9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A2" sqref="A2"/>
    </sheetView>
  </sheetViews>
  <sheetFormatPr defaultRowHeight="14.45"/>
  <cols>
    <col min="1" max="1" width="23" bestFit="1" customWidth="1"/>
    <col min="2" max="2" width="13.85546875" customWidth="1"/>
    <col min="3" max="3" width="18.5703125" bestFit="1" customWidth="1"/>
    <col min="4" max="4" width="14.7109375" bestFit="1" customWidth="1"/>
    <col min="5" max="5" width="16" bestFit="1" customWidth="1"/>
    <col min="6" max="6" width="14" customWidth="1"/>
    <col min="7" max="7" width="13.85546875" bestFit="1" customWidth="1"/>
    <col min="8" max="8" width="20" bestFit="1" customWidth="1"/>
    <col min="9" max="9" width="15" bestFit="1" customWidth="1"/>
    <col min="10" max="10" width="9.7109375" customWidth="1"/>
    <col min="11" max="11" width="10" customWidth="1"/>
    <col min="12" max="12" width="18" bestFit="1" customWidth="1"/>
    <col min="13" max="13" width="18" customWidth="1"/>
    <col min="14" max="14" width="15.85546875" customWidth="1"/>
    <col min="15" max="15" width="20" customWidth="1"/>
    <col min="16" max="16" width="14.28515625" bestFit="1" customWidth="1"/>
  </cols>
  <sheetData>
    <row r="1" spans="1:15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07.24'!G3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>
      <c r="A4" s="1">
        <v>1</v>
      </c>
      <c r="B4" s="20">
        <f>'ESO informacija 07.24'!B4</f>
        <v>0</v>
      </c>
      <c r="C4" s="20">
        <f>'ESO informacija 07.24'!C4</f>
        <v>411</v>
      </c>
      <c r="D4" s="20">
        <f>'ESO informacija 07.24'!D4</f>
        <v>25887</v>
      </c>
      <c r="E4" s="20">
        <f>'ESO informacija 07.24'!E4</f>
        <v>14858</v>
      </c>
      <c r="F4" s="20">
        <f>'ESO informacija 07.24'!F4</f>
        <v>53938</v>
      </c>
      <c r="G4" s="20">
        <f>'ESO informacija 07.24'!G4</f>
        <v>0</v>
      </c>
      <c r="H4" s="20">
        <f>'ESO informacija 07.24'!H4</f>
        <v>13</v>
      </c>
      <c r="I4" s="23">
        <f>'ESO informacija 07.24'!P4</f>
        <v>70</v>
      </c>
      <c r="J4" s="20">
        <f>'ESO informacija 07.24'!J4</f>
        <v>0</v>
      </c>
      <c r="K4" s="20">
        <f>'ESO informacija 07.24'!K4</f>
        <v>95177</v>
      </c>
      <c r="L4" s="7">
        <f>'ESO informacija 07.24'!L4</f>
        <v>97648</v>
      </c>
      <c r="M4" s="7">
        <f>L4-K4</f>
        <v>2471</v>
      </c>
      <c r="N4" s="6">
        <f>M4/L4</f>
        <v>2.5305177781418973E-2</v>
      </c>
      <c r="O4" s="6">
        <f>1-N4</f>
        <v>0.97469482221858106</v>
      </c>
    </row>
    <row r="5" spans="1:15">
      <c r="A5" s="1">
        <v>2</v>
      </c>
      <c r="B5" s="20">
        <f>'ESO informacija 07.24'!B5</f>
        <v>0</v>
      </c>
      <c r="C5" s="20">
        <f>'ESO informacija 07.24'!C5</f>
        <v>3930</v>
      </c>
      <c r="D5" s="20">
        <f>'ESO informacija 07.24'!D5</f>
        <v>99992</v>
      </c>
      <c r="E5" s="20">
        <f>'ESO informacija 07.24'!E5</f>
        <v>70528</v>
      </c>
      <c r="F5" s="20">
        <f>'ESO informacija 07.24'!F5</f>
        <v>523220</v>
      </c>
      <c r="G5" s="20">
        <f>'ESO informacija 07.24'!G5</f>
        <v>0</v>
      </c>
      <c r="H5" s="20">
        <f>'ESO informacija 07.24'!H5</f>
        <v>56</v>
      </c>
      <c r="I5" s="23">
        <f>'ESO informacija 07.24'!P5</f>
        <v>632</v>
      </c>
      <c r="J5" s="20">
        <f>'ESO informacija 07.24'!J5</f>
        <v>0</v>
      </c>
      <c r="K5" s="20">
        <f>'ESO informacija 07.24'!K5</f>
        <v>698358</v>
      </c>
      <c r="L5" s="7">
        <f>'ESO informacija 07.24'!L5</f>
        <v>738343</v>
      </c>
      <c r="M5" s="7">
        <f>L5-K5</f>
        <v>39985</v>
      </c>
      <c r="N5" s="6">
        <f>M5/L5</f>
        <v>5.4155047179969204E-2</v>
      </c>
      <c r="O5" s="6">
        <f>1-N5</f>
        <v>0.94584495282003078</v>
      </c>
    </row>
    <row r="6" spans="1:15">
      <c r="A6" s="1">
        <v>3</v>
      </c>
      <c r="B6" s="20">
        <f>'ESO informacija 07.24'!B6</f>
        <v>0</v>
      </c>
      <c r="C6" s="20">
        <f>'ESO informacija 07.24'!C6</f>
        <v>1395</v>
      </c>
      <c r="D6" s="20">
        <f>'ESO informacija 07.24'!D6</f>
        <v>53324</v>
      </c>
      <c r="E6" s="20">
        <f>'ESO informacija 07.24'!E6</f>
        <v>35178</v>
      </c>
      <c r="F6" s="20">
        <f>'ESO informacija 07.24'!F6</f>
        <v>342699</v>
      </c>
      <c r="G6" s="20">
        <f>'ESO informacija 07.24'!G6</f>
        <v>0</v>
      </c>
      <c r="H6" s="20">
        <f>'ESO informacija 07.24'!H6</f>
        <v>25</v>
      </c>
      <c r="I6" s="23">
        <f>'ESO informacija 07.24'!P6</f>
        <v>2215</v>
      </c>
      <c r="J6" s="20">
        <f>'ESO informacija 07.24'!J6</f>
        <v>0</v>
      </c>
      <c r="K6" s="20">
        <f>'ESO informacija 07.24'!K6</f>
        <v>434836</v>
      </c>
      <c r="L6" s="7">
        <f>'ESO informacija 07.24'!L6</f>
        <v>884680</v>
      </c>
      <c r="M6" s="7">
        <f>L6-K6</f>
        <v>449844</v>
      </c>
      <c r="N6" s="6">
        <f>M6/L6</f>
        <v>0.50848216304200389</v>
      </c>
      <c r="O6" s="6">
        <f>1-N6</f>
        <v>0.49151783695799611</v>
      </c>
    </row>
    <row r="7" spans="1:15">
      <c r="A7" s="1" t="s">
        <v>19</v>
      </c>
      <c r="B7" s="20">
        <f>'ESO informacija 07.24'!B7</f>
        <v>0</v>
      </c>
      <c r="C7" s="20">
        <f>'ESO informacija 07.24'!C7</f>
        <v>12</v>
      </c>
      <c r="D7" s="20">
        <f>'ESO informacija 07.24'!D7</f>
        <v>161</v>
      </c>
      <c r="E7" s="20">
        <f>'ESO informacija 07.24'!E7</f>
        <v>51</v>
      </c>
      <c r="F7" s="20">
        <f>'ESO informacija 07.24'!F7</f>
        <v>233</v>
      </c>
      <c r="G7" s="20">
        <f>'ESO informacija 07.24'!G7</f>
        <v>0</v>
      </c>
      <c r="H7" s="20">
        <f>'ESO informacija 07.24'!H7</f>
        <v>0</v>
      </c>
      <c r="I7" s="23">
        <f>'ESO informacija 07.24'!P7</f>
        <v>186</v>
      </c>
      <c r="J7" s="20">
        <f>'ESO informacija 07.24'!J7</f>
        <v>0</v>
      </c>
      <c r="K7" s="20">
        <f>'ESO informacija 07.24'!K7</f>
        <v>643</v>
      </c>
      <c r="L7" s="7">
        <f>'ESO informacija 07.24'!L7</f>
        <v>1968</v>
      </c>
      <c r="M7" s="7">
        <f>L7-K7</f>
        <v>1325</v>
      </c>
      <c r="N7" s="6">
        <f>M7/L7</f>
        <v>0.67327235772357719</v>
      </c>
      <c r="O7" s="6">
        <f>1-N7</f>
        <v>0.32672764227642281</v>
      </c>
    </row>
    <row r="8" spans="1:15">
      <c r="A8" s="1" t="s">
        <v>20</v>
      </c>
      <c r="B8" s="23">
        <f>SUM(B4:B7)</f>
        <v>0</v>
      </c>
      <c r="C8" s="23">
        <f t="shared" ref="C8:J8" si="0">SUM(C4:C7)</f>
        <v>5748</v>
      </c>
      <c r="D8" s="23">
        <f t="shared" si="0"/>
        <v>179364</v>
      </c>
      <c r="E8" s="23">
        <f t="shared" si="0"/>
        <v>120615</v>
      </c>
      <c r="F8" s="23">
        <f t="shared" si="0"/>
        <v>920090</v>
      </c>
      <c r="G8" s="23">
        <f t="shared" si="0"/>
        <v>0</v>
      </c>
      <c r="H8" s="23">
        <f t="shared" si="0"/>
        <v>94</v>
      </c>
      <c r="I8" s="23">
        <f t="shared" si="0"/>
        <v>3103</v>
      </c>
      <c r="J8" s="23">
        <f t="shared" si="0"/>
        <v>0</v>
      </c>
      <c r="K8" s="23">
        <f>SUM(B8:J8)</f>
        <v>1229014</v>
      </c>
      <c r="L8" s="7">
        <f>SUM(L4:L7)</f>
        <v>1722639</v>
      </c>
      <c r="M8" s="7">
        <f>L8-K8</f>
        <v>493625</v>
      </c>
      <c r="N8" s="6">
        <f>M8/L8</f>
        <v>0.28655162224935116</v>
      </c>
      <c r="O8" s="6">
        <f>1-N8</f>
        <v>0.71344837775064884</v>
      </c>
    </row>
    <row r="10" spans="1:15">
      <c r="A10" t="s">
        <v>49</v>
      </c>
      <c r="B10" s="32">
        <f>B8-'ESO informacija 07.24'!B8</f>
        <v>0</v>
      </c>
      <c r="C10" s="32">
        <f>C8-'ESO informacija 07.24'!C8</f>
        <v>0</v>
      </c>
      <c r="D10" s="32">
        <f>D8-'ESO informacija 07.24'!D8</f>
        <v>0</v>
      </c>
      <c r="E10" s="32">
        <f>E8-'ESO informacija 07.24'!E8</f>
        <v>0</v>
      </c>
      <c r="F10" s="32">
        <f>F8-'ESO informacija 07.24'!F8</f>
        <v>0</v>
      </c>
      <c r="G10" s="32">
        <f>G8-'ESO informacija 07.24'!G8</f>
        <v>0</v>
      </c>
      <c r="H10" s="32">
        <f>H8-'ESO informacija 07.24'!H8</f>
        <v>0</v>
      </c>
      <c r="I10" s="32">
        <f>I8-'ESO informacija 07.24'!I8-'ESO informacija 07.24'!P8</f>
        <v>0</v>
      </c>
      <c r="J10" s="32">
        <f>J8-'ESO informacija 07.24'!J8</f>
        <v>0</v>
      </c>
      <c r="K10" s="32">
        <f>K8-'ESO informacija 07.24'!K8</f>
        <v>0</v>
      </c>
      <c r="L10" s="32">
        <f>L8-'ESO informacija 07.24'!L8</f>
        <v>0</v>
      </c>
      <c r="M10" s="32">
        <f>M8-'ESO informacija 07.24'!M8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F33D37-697F-41C1-B1DD-3204629DE531}"/>
</file>

<file path=customXml/itemProps2.xml><?xml version="1.0" encoding="utf-8"?>
<ds:datastoreItem xmlns:ds="http://schemas.openxmlformats.org/officeDocument/2006/customXml" ds:itemID="{6604942B-67B7-4F18-924B-076719A3EFBC}"/>
</file>

<file path=customXml/itemProps3.xml><?xml version="1.0" encoding="utf-8"?>
<ds:datastoreItem xmlns:ds="http://schemas.openxmlformats.org/officeDocument/2006/customXml" ds:itemID="{25F0AA9F-310D-4C20-8E0E-20958B26F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/>
  <cp:revision/>
  <dcterms:created xsi:type="dcterms:W3CDTF">2015-06-05T18:17:20Z</dcterms:created>
  <dcterms:modified xsi:type="dcterms:W3CDTF">2023-07-24T08:07:05Z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