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.zibort\Desktop\Kassavaitines ataskaitos\"/>
    </mc:Choice>
  </mc:AlternateContent>
  <xr:revisionPtr revIDLastSave="0" documentId="13_ncr:1_{2E1DED39-D54D-41AB-8CDA-961CCB2F011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SO informacija 05.22" sheetId="7" r:id="rId1"/>
    <sheet name="1. Grafikai 05.22" sheetId="8" r:id="rId2"/>
    <sheet name="2. Tinklapiui 05.22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L7" i="9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H8" i="8" s="1"/>
  <c r="G4" i="8"/>
  <c r="G8" i="8" s="1"/>
  <c r="F4" i="8"/>
  <c r="F8" i="8" s="1"/>
  <c r="E4" i="8"/>
  <c r="E8" i="8" s="1"/>
  <c r="D4" i="8"/>
  <c r="D8" i="8" s="1"/>
  <c r="C4" i="8"/>
  <c r="C8" i="8" s="1"/>
  <c r="B4" i="8"/>
  <c r="B8" i="8" s="1"/>
  <c r="H3" i="8"/>
  <c r="O15" i="7"/>
  <c r="P8" i="7"/>
  <c r="L8" i="7"/>
  <c r="J8" i="8" s="1"/>
  <c r="J8" i="7"/>
  <c r="I8" i="7"/>
  <c r="H8" i="7"/>
  <c r="G8" i="7"/>
  <c r="F8" i="7"/>
  <c r="E8" i="7"/>
  <c r="D8" i="7"/>
  <c r="C8" i="7"/>
  <c r="B8" i="7"/>
  <c r="K7" i="7"/>
  <c r="M7" i="7" s="1"/>
  <c r="N7" i="7" s="1"/>
  <c r="O7" i="7" s="1"/>
  <c r="K6" i="7"/>
  <c r="M6" i="7" s="1"/>
  <c r="N6" i="7" s="1"/>
  <c r="O6" i="7" s="1"/>
  <c r="K5" i="7"/>
  <c r="K5" i="9" s="1"/>
  <c r="K4" i="7"/>
  <c r="I4" i="8" s="1"/>
  <c r="C9" i="8" s="1"/>
  <c r="J9" i="8" l="1"/>
  <c r="G8" i="9"/>
  <c r="G10" i="9" s="1"/>
  <c r="J8" i="9"/>
  <c r="J10" i="9" s="1"/>
  <c r="M5" i="9"/>
  <c r="N5" i="9" s="1"/>
  <c r="O5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K8" i="7"/>
  <c r="M8" i="7" s="1"/>
  <c r="N8" i="7" s="1"/>
  <c r="O8" i="7" s="1"/>
  <c r="I7" i="8"/>
  <c r="C12" i="8" s="1"/>
  <c r="C8" i="9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C10" i="9"/>
  <c r="D9" i="8"/>
  <c r="K4" i="8"/>
  <c r="E9" i="8"/>
  <c r="B12" i="8"/>
  <c r="I5" i="8"/>
  <c r="F9" i="8"/>
  <c r="M5" i="7"/>
  <c r="N5" i="7" s="1"/>
  <c r="O5" i="7" s="1"/>
  <c r="G9" i="8"/>
  <c r="H9" i="8"/>
  <c r="B9" i="8"/>
  <c r="E12" i="8" l="1"/>
  <c r="D12" i="8"/>
  <c r="J12" i="8"/>
  <c r="K7" i="8"/>
  <c r="L7" i="8" s="1"/>
  <c r="K8" i="9"/>
  <c r="M8" i="9" s="1"/>
  <c r="D11" i="8"/>
  <c r="B11" i="8"/>
  <c r="G11" i="8"/>
  <c r="J11" i="8"/>
  <c r="I8" i="8"/>
  <c r="C13" i="8" s="1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E13" i="8" l="1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<sst xmlns="http://schemas.openxmlformats.org/spreadsheetml/2006/main" count="84" uniqueCount="50">
  <si>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</si>
  <si>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</si>
  <si>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</si>
  <si>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</si>
  <si>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</si>
  <si>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</si>
  <si>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</si>
  <si>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</si>
  <si>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</si>
  <si>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</si>
  <si>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</si>
  <si>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</si>
  <si>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</si>
  <si>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</si>
  <si>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</si>
  <si>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</si>
  <si>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</si>
  <si>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</si>
  <si>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</si>
  <si>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</si>
  <si>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</si>
  <si>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</si>
  <si>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</si>
  <si>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</si>
  <si>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</si>
  <si>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</si>
  <si>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</si>
  <si>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</si>
  <si>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</si>
  <si>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</si>
  <si>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</si>
  <si>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</si>
  <si>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</si>
  <si>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</si>
  <si>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</si>
  <si>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</si>
  <si>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</si>
  <si>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</si>
  <si>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</si>
  <si>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</si>
  <si>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</si>
  <si>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</si>
  <si>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</si>
  <si>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</si>
  <si>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</si>
  <si>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</si>
  <si>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 suplanuotas išėjimas iš VT/GT nuo 2023.06.01</t>
    </r>
  </si>
  <si>
    <t xml:space="preserve">                                                                                              2023 m. gegužės 22 d. duomenys</t>
  </si>
  <si>
    <t>Importuojama dalis į sheetą "Grafikai 05.22" pilkai pažymėta</t>
  </si>
  <si>
    <t>2023 m. gegužės mėn. 22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</si>
</sst>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3" fontId="0" fillId="0" borderId="1" xfId="0" applyNumberFormat="1" applyBorder="1"/>
    <xf numFmtId="0" fontId="20" fillId="0" borderId="1" xfId="0" applyFont="1" applyBorder="1"/>
    <xf numFmtId="3" fontId="0" fillId="5" borderId="1" xfId="0" applyNumberFormat="1" applyFill="1" applyBorder="1"/>
    <xf numFmtId="0" fontId="14" fillId="0" borderId="0" xfId="0" applyFont="1"/>
    <xf numFmtId="3" fontId="20" fillId="2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horizontal="right"/>
    </xf>
    <xf numFmtId="0" fontId="21" fillId="0" borderId="4" xfId="0" applyFont="1" applyBorder="1"/>
    <xf numFmtId="0" fontId="20" fillId="0" borderId="1" xfId="0" applyFont="1" applyBorder="1" applyAlignment="1">
      <alignment horizontal="center"/>
    </xf>
    <xf numFmtId="0" fontId="21" fillId="0" borderId="7" xfId="0" applyFont="1" applyBorder="1"/>
    <xf numFmtId="0" fontId="20" fillId="3" borderId="1" xfId="0" applyFont="1" applyFill="1" applyBorder="1"/>
    <xf numFmtId="0" fontId="15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05.22'!$I$3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05.22'!$I$4</c:f>
              <c:numCache>
                <c:formatCode>#\ ##0\ _€</c:formatCode>
                <c:ptCount val="1"/>
                <c:pt idx="0">
                  <c:v>95078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05.22'!$K$3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05.22'!$K$4</c:f>
              <c:numCache>
                <c:formatCode>#\ ##0\ _€</c:formatCode>
                <c:ptCount val="1"/>
                <c:pt idx="0">
                  <c:v>2583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05.22'!$I$3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F2408C-991D-4D6E-AAD5-9393957D39F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6C94D45-8B2A-4C54-A5AF-2F7478AD213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05.22'!$I$5</c:f>
              <c:numCache>
                <c:formatCode>#\ ##0\ _€</c:formatCode>
                <c:ptCount val="1"/>
                <c:pt idx="0">
                  <c:v>696894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05.22'!$K$3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80642D9-3B8C-4AAB-A905-DA5C53CE8C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D45C5B7-7898-4C8F-8806-552447F77EF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05.22'!$K$5</c:f>
              <c:numCache>
                <c:formatCode>#\ ##0\ _€</c:formatCode>
                <c:ptCount val="1"/>
                <c:pt idx="0">
                  <c:v>41528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05.22'!$I$3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3629A0-3A28-4724-98BA-733F9C766C0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BA32239-4322-4839-A4E2-E03B70FF977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3CB60A-A5FE-408C-A3DC-2EAB7608E37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C331096-5936-4133-A5B4-17A5879B1F6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11442F8-AA61-42AD-ABF3-575C1A7FF5A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8873C8C-7687-45D1-8381-0847EEA2857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A4E62C3-555B-40DD-96E5-F18F4EDA5A1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77FE954A-194B-4EE5-9F06-4B0EAD802C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05.22'!$I$4:$I$8</c:f>
              <c:numCache>
                <c:formatCode>#\ ##0\ _€</c:formatCode>
                <c:ptCount val="5"/>
                <c:pt idx="0">
                  <c:v>95078</c:v>
                </c:pt>
                <c:pt idx="1">
                  <c:v>696894</c:v>
                </c:pt>
                <c:pt idx="2">
                  <c:v>419729</c:v>
                </c:pt>
                <c:pt idx="3">
                  <c:v>572</c:v>
                </c:pt>
                <c:pt idx="4">
                  <c:v>1212273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05.22'!$J$9:$J$13</c15:f>
                <c15:dlblRangeCache>
                  <c:ptCount val="5"/>
                  <c:pt idx="0">
                    <c:v>97%</c:v>
                  </c:pt>
                  <c:pt idx="1">
                    <c:v>94%</c:v>
                  </c:pt>
                  <c:pt idx="2">
                    <c:v>48%</c:v>
                  </c:pt>
                  <c:pt idx="3">
                    <c:v>29%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05.22'!$K$3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4D716A-877B-4595-9D0F-60CF26E67FF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D217383-E382-429A-B65F-3D8F6FC149A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05.22'!$K$4:$K$8</c:f>
              <c:numCache>
                <c:formatCode>#\ ##0\ _€</c:formatCode>
                <c:ptCount val="5"/>
                <c:pt idx="0">
                  <c:v>2583</c:v>
                </c:pt>
                <c:pt idx="1">
                  <c:v>41528</c:v>
                </c:pt>
                <c:pt idx="2">
                  <c:v>460843</c:v>
                </c:pt>
                <c:pt idx="3">
                  <c:v>1371</c:v>
                </c:pt>
                <c:pt idx="4" formatCode="_-* #\ ##0\ _€_-;\-* #\ ##0\ _€_-;_-* &quot;-&quot;\ _€_-;_-@_-">
                  <c:v>506325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05.22'!$K$9:$K$13</c15:f>
                <c15:dlblRangeCache>
                  <c:ptCount val="5"/>
                  <c:pt idx="0">
                    <c:v>3%</c:v>
                  </c:pt>
                  <c:pt idx="1">
                    <c:v>6%</c:v>
                  </c:pt>
                  <c:pt idx="2">
                    <c:v>52%</c:v>
                  </c:pt>
                  <c:pt idx="3">
                    <c:v>71%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05.22'!$A$4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AD2E45C-5327-4ECF-BB0A-05B7691216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5846DD-F48D-42C3-BC0F-6ADAF41CA5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BFDEFC-915E-408E-B57C-6CA8D022A9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423FF5-8BC6-40D6-B9D0-2B4E88437F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73DEAD3-272D-44AB-9721-75BBBD8408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05.22'!$C$4:$G$4</c:f>
              <c:numCache>
                <c:formatCode>#\ ##0\ _€</c:formatCode>
                <c:ptCount val="5"/>
                <c:pt idx="0">
                  <c:v>393</c:v>
                </c:pt>
                <c:pt idx="1">
                  <c:v>24683</c:v>
                </c:pt>
                <c:pt idx="2">
                  <c:v>15418</c:v>
                </c:pt>
                <c:pt idx="3">
                  <c:v>54523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05.22'!$C$9:$G$9</c15:f>
                <c15:dlblRangeCache>
                  <c:ptCount val="5"/>
                  <c:pt idx="0">
                    <c:v>0,4%</c:v>
                  </c:pt>
                  <c:pt idx="1">
                    <c:v>26,0%</c:v>
                  </c:pt>
                  <c:pt idx="2">
                    <c:v>16,2%</c:v>
                  </c:pt>
                  <c:pt idx="3">
                    <c:v>57,3%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05.22'!$A$5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961204D-5136-4E72-B4CC-56733C15E9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6D15BF-D9F8-48BE-BF65-B3244CAB96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C953A0-348E-41D0-A285-D6EC72BAEB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EC4FF69-E732-4CBE-8886-53226D6ED4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FFC0EF-E9D9-4702-A905-AFB07BC7F1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05.22'!$C$5:$G$5</c:f>
              <c:numCache>
                <c:formatCode>#\ ##0\ _€</c:formatCode>
                <c:ptCount val="5"/>
                <c:pt idx="0">
                  <c:v>3910</c:v>
                </c:pt>
                <c:pt idx="1">
                  <c:v>92358</c:v>
                </c:pt>
                <c:pt idx="2">
                  <c:v>72535</c:v>
                </c:pt>
                <c:pt idx="3">
                  <c:v>527500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05.22'!$C$10:$G$10</c15:f>
                <c15:dlblRangeCache>
                  <c:ptCount val="5"/>
                  <c:pt idx="0">
                    <c:v>0,6%</c:v>
                  </c:pt>
                  <c:pt idx="1">
                    <c:v>13,3%</c:v>
                  </c:pt>
                  <c:pt idx="2">
                    <c:v>10,4%</c:v>
                  </c:pt>
                  <c:pt idx="3">
                    <c:v>75,7%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05.22'!$A$6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679EC87-443C-478F-AB42-D8A6463A79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475E1A-125D-48BE-A6C3-6C8820228C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520C450-6AC2-4712-BAD7-1FF28B0D26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F95790-9C57-490A-BFF2-75DBC43085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C1427DA-BCB7-4AAF-B1FD-152A76BBE6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05.22'!$C$6:$G$6</c:f>
              <c:numCache>
                <c:formatCode>#\ ##0\ _€</c:formatCode>
                <c:ptCount val="5"/>
                <c:pt idx="0">
                  <c:v>1265</c:v>
                </c:pt>
                <c:pt idx="1">
                  <c:v>43574</c:v>
                </c:pt>
                <c:pt idx="2">
                  <c:v>35424</c:v>
                </c:pt>
                <c:pt idx="3">
                  <c:v>336078</c:v>
                </c:pt>
                <c:pt idx="4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05.22'!$C$11:$G$11</c15:f>
                <c15:dlblRangeCache>
                  <c:ptCount val="5"/>
                  <c:pt idx="0">
                    <c:v>0,3%</c:v>
                  </c:pt>
                  <c:pt idx="1">
                    <c:v>10,4%</c:v>
                  </c:pt>
                  <c:pt idx="2">
                    <c:v>8,4%</c:v>
                  </c:pt>
                  <c:pt idx="3">
                    <c:v>80,1%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05.22'!$A$7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05.22'!$C$3:$G$3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05.22'!$C$7:$G$7</c:f>
              <c:numCache>
                <c:formatCode>#\ ##0\ _€</c:formatCode>
                <c:ptCount val="5"/>
                <c:pt idx="0">
                  <c:v>6</c:v>
                </c:pt>
                <c:pt idx="1">
                  <c:v>127</c:v>
                </c:pt>
                <c:pt idx="2">
                  <c:v>49</c:v>
                </c:pt>
                <c:pt idx="3">
                  <c:v>184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05.22'!$A$8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664850500269402E-2"/>
                  <c:y val="-6.299325384652437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4.6815379071879562E-2"/>
                  <c:y val="-6.43939489969501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4.8274849454825811E-2"/>
                  <c:y val="-6.43939489969501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5.2037927552056336E-2"/>
                  <c:y val="-6.43939489969501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05.22'!$C$3:$G$3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05.22'!$C$8:$G$8</c:f>
              <c:numCache>
                <c:formatCode>#\ ##0\ _€</c:formatCode>
                <c:ptCount val="5"/>
                <c:pt idx="0">
                  <c:v>5574</c:v>
                </c:pt>
                <c:pt idx="1">
                  <c:v>160742</c:v>
                </c:pt>
                <c:pt idx="2">
                  <c:v>123426</c:v>
                </c:pt>
                <c:pt idx="3">
                  <c:v>918285</c:v>
                </c:pt>
                <c:pt idx="4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05.22'!$C$13:$G$13</c15:f>
                <c15:dlblRangeCache>
                  <c:ptCount val="5"/>
                  <c:pt idx="0">
                    <c:v>0,5%</c:v>
                  </c:pt>
                  <c:pt idx="1">
                    <c:v>13,3%</c:v>
                  </c:pt>
                  <c:pt idx="2">
                    <c:v>10,2%</c:v>
                  </c:pt>
                  <c:pt idx="3">
                    <c:v>75,7%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1353670</xdr:colOff>
      <xdr:row>15</xdr:row>
      <xdr:rowOff>116541</xdr:rowOff>
    </xdr:from>
    <xdr:to>
      <xdr:col>10</xdr:col>
      <xdr:colOff>394446</xdr:colOff>
      <xdr:row>37</xdr:row>
      <xdr:rowOff>116541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zoomScale="70" zoomScaleNormal="70" workbookViewId="0">
      <selection activeCell="C26" sqref="C26"/>
    </sheetView>
  </sheetViews>
  <sheetFormatPr defaultRowHeight="14.4" x14ac:dyDescent="0.3"/>
  <cols>
    <col min="1" max="1" width="26.5546875" customWidth="1"/>
    <col min="2" max="2" width="13.88671875" customWidth="1"/>
    <col min="3" max="3" width="18.5546875" bestFit="1" customWidth="1"/>
    <col min="4" max="4" width="14.6640625" bestFit="1" customWidth="1"/>
    <col min="5" max="5" width="16" bestFit="1" customWidth="1"/>
    <col min="6" max="6" width="14" customWidth="1"/>
    <col min="7" max="7" width="13.88671875" bestFit="1" customWidth="1"/>
    <col min="8" max="8" width="20" bestFit="1" customWidth="1"/>
    <col min="9" max="9" width="15" bestFit="1" customWidth="1"/>
    <col min="10" max="10" width="9.6640625" customWidth="1"/>
    <col min="11" max="11" width="10" customWidth="1"/>
    <col min="12" max="12" width="18" bestFit="1" customWidth="1"/>
    <col min="13" max="13" width="18" customWidth="1"/>
    <col min="14" max="14" width="15.88671875" customWidth="1"/>
    <col min="15" max="15" width="20" customWidth="1"/>
    <col min="16" max="16" width="23.88671875" customWidth="1"/>
    <col min="17" max="17" width="14.33203125" bestFit="1" customWidth="1"/>
  </cols>
  <sheetData>
    <row r="1" spans="1:18" x14ac:dyDescent="0.3">
      <c r="A1" s="57" t="s">
        <v>48</v>
      </c>
      <c r="B1" s="57"/>
      <c r="C1" s="57"/>
      <c r="D1" s="56" t="s">
        <v>47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4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3">
      <c r="A4" s="20">
        <v>1</v>
      </c>
      <c r="B4" s="47">
        <v>0</v>
      </c>
      <c r="C4" s="53">
        <v>393</v>
      </c>
      <c r="D4" s="53">
        <v>24683</v>
      </c>
      <c r="E4" s="53">
        <v>15418</v>
      </c>
      <c r="F4" s="53">
        <v>54523</v>
      </c>
      <c r="G4" s="52">
        <v>0</v>
      </c>
      <c r="H4" s="53">
        <v>13</v>
      </c>
      <c r="I4" s="52">
        <v>0</v>
      </c>
      <c r="J4" s="52">
        <v>0</v>
      </c>
      <c r="K4" s="31">
        <f>SUM(B4:J4)+P4</f>
        <v>95078</v>
      </c>
      <c r="L4" s="50">
        <v>97661</v>
      </c>
      <c r="M4" s="7">
        <f>L4-K4</f>
        <v>2583</v>
      </c>
      <c r="N4" s="6">
        <f>M4/L4</f>
        <v>2.6448633538464689E-2</v>
      </c>
      <c r="O4" s="6">
        <f>1-N4</f>
        <v>0.97355136646153528</v>
      </c>
      <c r="P4" s="51">
        <v>48</v>
      </c>
      <c r="Q4" s="33"/>
      <c r="R4" s="33"/>
    </row>
    <row r="5" spans="1:18" x14ac:dyDescent="0.3">
      <c r="A5" s="20">
        <v>2</v>
      </c>
      <c r="B5" s="47">
        <v>0</v>
      </c>
      <c r="C5" s="53">
        <v>3910</v>
      </c>
      <c r="D5" s="53">
        <v>92358</v>
      </c>
      <c r="E5" s="53">
        <v>72535</v>
      </c>
      <c r="F5" s="53">
        <v>527500</v>
      </c>
      <c r="G5" s="54">
        <v>0</v>
      </c>
      <c r="H5" s="53">
        <v>56</v>
      </c>
      <c r="I5" s="54">
        <v>0</v>
      </c>
      <c r="J5" s="54">
        <v>0</v>
      </c>
      <c r="K5" s="31">
        <f>SUM(B5:J5)+P5</f>
        <v>696894</v>
      </c>
      <c r="L5" s="50">
        <v>738422</v>
      </c>
      <c r="M5" s="7">
        <f>L5-K5</f>
        <v>41528</v>
      </c>
      <c r="N5" s="6">
        <f>M5/L5</f>
        <v>5.6238844454796849E-2</v>
      </c>
      <c r="O5" s="6">
        <f>1-N5</f>
        <v>0.94376115554520312</v>
      </c>
      <c r="P5" s="51">
        <v>535</v>
      </c>
      <c r="Q5" s="33"/>
      <c r="R5" s="33"/>
    </row>
    <row r="6" spans="1:18" x14ac:dyDescent="0.3">
      <c r="A6" s="20">
        <v>3</v>
      </c>
      <c r="B6" s="47">
        <v>0</v>
      </c>
      <c r="C6" s="53">
        <v>1265</v>
      </c>
      <c r="D6" s="53">
        <v>43574</v>
      </c>
      <c r="E6" s="53">
        <v>35424</v>
      </c>
      <c r="F6" s="53">
        <v>336078</v>
      </c>
      <c r="G6" s="54">
        <v>0</v>
      </c>
      <c r="H6" s="53">
        <v>24</v>
      </c>
      <c r="I6" s="54">
        <v>0</v>
      </c>
      <c r="J6" s="54">
        <v>0</v>
      </c>
      <c r="K6" s="31">
        <f>SUM(B6:J6)+P6</f>
        <v>419729</v>
      </c>
      <c r="L6" s="50">
        <v>880572</v>
      </c>
      <c r="M6" s="7">
        <f>L6-K6</f>
        <v>460843</v>
      </c>
      <c r="N6" s="6">
        <f>M6/L6</f>
        <v>0.52334505298828493</v>
      </c>
      <c r="O6" s="6">
        <f>1-N6</f>
        <v>0.47665494701171507</v>
      </c>
      <c r="P6" s="51">
        <v>3364</v>
      </c>
      <c r="Q6" s="33"/>
      <c r="R6" s="33"/>
    </row>
    <row r="7" spans="1:18" x14ac:dyDescent="0.3">
      <c r="A7" s="20" t="s">
        <v>17</v>
      </c>
      <c r="B7" s="47">
        <v>0</v>
      </c>
      <c r="C7" s="53">
        <v>6</v>
      </c>
      <c r="D7" s="53">
        <v>127</v>
      </c>
      <c r="E7" s="53">
        <v>49</v>
      </c>
      <c r="F7" s="53">
        <v>184</v>
      </c>
      <c r="G7" s="54">
        <v>0</v>
      </c>
      <c r="H7" s="53">
        <v>0</v>
      </c>
      <c r="I7" s="54">
        <v>0</v>
      </c>
      <c r="J7" s="54">
        <v>0</v>
      </c>
      <c r="K7" s="31">
        <f>SUM(B7:J7)+P7</f>
        <v>572</v>
      </c>
      <c r="L7" s="50">
        <v>1943</v>
      </c>
      <c r="M7" s="7">
        <f>L7-K7</f>
        <v>1371</v>
      </c>
      <c r="N7" s="6">
        <f>M7/L7</f>
        <v>0.70560988162635097</v>
      </c>
      <c r="O7" s="6">
        <f>1-N7</f>
        <v>0.29439011837364903</v>
      </c>
      <c r="P7" s="51">
        <v>206</v>
      </c>
      <c r="Q7" s="33"/>
      <c r="R7" s="33"/>
    </row>
    <row r="8" spans="1:18" x14ac:dyDescent="0.3">
      <c r="A8" s="20" t="s">
        <v>18</v>
      </c>
      <c r="B8" s="46">
        <f>SUM(B4:B7)</f>
        <v>0</v>
      </c>
      <c r="C8" s="23">
        <f t="shared" ref="C8:J8" si="0">SUM(C4:C7)</f>
        <v>5574</v>
      </c>
      <c r="D8" s="23">
        <f t="shared" si="0"/>
        <v>160742</v>
      </c>
      <c r="E8" s="23">
        <f t="shared" si="0"/>
        <v>123426</v>
      </c>
      <c r="F8" s="23">
        <f t="shared" si="0"/>
        <v>918285</v>
      </c>
      <c r="G8" s="23">
        <f t="shared" si="0"/>
        <v>0</v>
      </c>
      <c r="H8" s="23">
        <f t="shared" si="0"/>
        <v>93</v>
      </c>
      <c r="I8" s="23">
        <f t="shared" si="0"/>
        <v>0</v>
      </c>
      <c r="J8" s="23">
        <f t="shared" si="0"/>
        <v>0</v>
      </c>
      <c r="K8" s="23">
        <f>SUM(K4:K7)</f>
        <v>1212273</v>
      </c>
      <c r="L8" s="48">
        <f>SUM(L4:L7)</f>
        <v>1718598</v>
      </c>
      <c r="M8" s="7">
        <f>L8-K8</f>
        <v>506325</v>
      </c>
      <c r="N8" s="6">
        <f>M8/L8</f>
        <v>0.29461514560124008</v>
      </c>
      <c r="O8" s="6">
        <f>1-N8</f>
        <v>0.70538485439875998</v>
      </c>
      <c r="P8" s="55">
        <f>SUM(P4:P7)</f>
        <v>4153</v>
      </c>
      <c r="Q8" s="33"/>
      <c r="R8" s="33"/>
    </row>
    <row r="9" spans="1:18" x14ac:dyDescent="0.3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44"/>
      <c r="O9" s="44"/>
      <c r="P9" s="43"/>
    </row>
    <row r="10" spans="1:18" x14ac:dyDescent="0.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4"/>
      <c r="O10" s="44"/>
      <c r="P10" s="43"/>
    </row>
    <row r="12" spans="1:18" ht="16.2" x14ac:dyDescent="0.3">
      <c r="A12" s="37" t="s">
        <v>19</v>
      </c>
      <c r="C12" s="35"/>
      <c r="K12" s="33"/>
      <c r="L12" s="33"/>
      <c r="M12" s="33"/>
      <c r="P12" s="33"/>
    </row>
    <row r="13" spans="1:18" s="34" customFormat="1" ht="43.5" customHeight="1" x14ac:dyDescent="0.3">
      <c r="A13" s="41" t="s">
        <v>20</v>
      </c>
      <c r="B13" s="39" t="s">
        <v>2</v>
      </c>
      <c r="C13" s="39" t="s">
        <v>3</v>
      </c>
      <c r="D13" s="39" t="s">
        <v>4</v>
      </c>
      <c r="E13" s="39" t="s">
        <v>5</v>
      </c>
      <c r="F13" s="39" t="s">
        <v>6</v>
      </c>
      <c r="G13" s="40" t="s">
        <v>7</v>
      </c>
      <c r="H13" s="40" t="s">
        <v>21</v>
      </c>
      <c r="I13" s="39" t="s">
        <v>8</v>
      </c>
      <c r="J13" s="39" t="s">
        <v>22</v>
      </c>
      <c r="K13" s="39" t="s">
        <v>9</v>
      </c>
      <c r="L13" s="39" t="s">
        <v>23</v>
      </c>
      <c r="M13" s="39" t="s">
        <v>10</v>
      </c>
      <c r="N13" s="39" t="s">
        <v>24</v>
      </c>
      <c r="O13" s="39" t="s">
        <v>11</v>
      </c>
    </row>
    <row r="14" spans="1:18" x14ac:dyDescent="0.3">
      <c r="A14" s="36">
        <v>45048</v>
      </c>
      <c r="B14" s="1">
        <v>24</v>
      </c>
      <c r="C14" s="1">
        <v>267</v>
      </c>
      <c r="D14" s="1">
        <v>2071</v>
      </c>
      <c r="E14" s="1">
        <v>946</v>
      </c>
      <c r="F14" s="1">
        <v>10084</v>
      </c>
      <c r="G14" s="1">
        <v>42</v>
      </c>
      <c r="H14" s="1">
        <v>104</v>
      </c>
      <c r="I14" s="1">
        <v>2</v>
      </c>
      <c r="J14" s="1">
        <v>1</v>
      </c>
      <c r="K14" s="1">
        <v>36236</v>
      </c>
      <c r="L14" s="1">
        <v>1</v>
      </c>
      <c r="M14" s="1">
        <v>154</v>
      </c>
      <c r="N14" s="1">
        <v>2469</v>
      </c>
      <c r="O14" s="1">
        <v>52401</v>
      </c>
    </row>
    <row r="15" spans="1:18" x14ac:dyDescent="0.3">
      <c r="A15" s="36">
        <v>45054</v>
      </c>
      <c r="B15" s="1">
        <v>24</v>
      </c>
      <c r="C15" s="1">
        <v>267</v>
      </c>
      <c r="D15" s="1">
        <v>2071</v>
      </c>
      <c r="E15" s="1">
        <v>953</v>
      </c>
      <c r="F15" s="1">
        <v>10091</v>
      </c>
      <c r="G15" s="1">
        <v>41</v>
      </c>
      <c r="H15" s="1">
        <v>104</v>
      </c>
      <c r="I15" s="1">
        <v>2</v>
      </c>
      <c r="J15" s="1">
        <v>1</v>
      </c>
      <c r="K15" s="1">
        <v>36110</v>
      </c>
      <c r="L15" s="1">
        <v>1</v>
      </c>
      <c r="M15" s="1">
        <v>153</v>
      </c>
      <c r="N15" s="1">
        <v>2476</v>
      </c>
      <c r="O15" s="1">
        <f>SUM(B15:N15)</f>
        <v>52294</v>
      </c>
    </row>
    <row r="16" spans="1:18" x14ac:dyDescent="0.3">
      <c r="A16" s="36">
        <v>45061</v>
      </c>
      <c r="B16" s="1">
        <v>23</v>
      </c>
      <c r="C16" s="1">
        <v>258</v>
      </c>
      <c r="D16" s="1">
        <v>2063</v>
      </c>
      <c r="E16" s="1">
        <v>950</v>
      </c>
      <c r="F16" s="1">
        <v>10086</v>
      </c>
      <c r="G16" s="1">
        <v>40</v>
      </c>
      <c r="H16" s="1">
        <v>104</v>
      </c>
      <c r="I16" s="1">
        <v>2</v>
      </c>
      <c r="J16" s="1">
        <v>1</v>
      </c>
      <c r="K16" s="1">
        <v>35953</v>
      </c>
      <c r="L16" s="1">
        <v>1</v>
      </c>
      <c r="M16" s="1">
        <v>152</v>
      </c>
      <c r="N16" s="1">
        <v>2462</v>
      </c>
      <c r="O16" s="1">
        <v>52095</v>
      </c>
    </row>
    <row r="17" spans="1:15" x14ac:dyDescent="0.3">
      <c r="A17" s="36">
        <v>45068</v>
      </c>
      <c r="B17" s="1">
        <v>23</v>
      </c>
      <c r="C17" s="1">
        <v>256</v>
      </c>
      <c r="D17" s="1">
        <v>2060</v>
      </c>
      <c r="E17" s="1">
        <v>956</v>
      </c>
      <c r="F17" s="1">
        <v>10089</v>
      </c>
      <c r="G17" s="1">
        <v>40</v>
      </c>
      <c r="H17" s="1">
        <v>104</v>
      </c>
      <c r="I17" s="1">
        <v>2</v>
      </c>
      <c r="J17" s="1">
        <v>1</v>
      </c>
      <c r="K17" s="1">
        <v>35799</v>
      </c>
      <c r="L17" s="1">
        <v>1</v>
      </c>
      <c r="M17" s="1">
        <v>148</v>
      </c>
      <c r="N17" s="1">
        <v>2467</v>
      </c>
      <c r="O17" s="1">
        <v>51946</v>
      </c>
    </row>
    <row r="18" spans="1:15" x14ac:dyDescent="0.3">
      <c r="A18" s="1" t="s">
        <v>25</v>
      </c>
      <c r="B18" s="1">
        <f>B17-B16</f>
        <v>0</v>
      </c>
      <c r="C18" s="1">
        <f t="shared" ref="C18:O18" si="1">C17-C16</f>
        <v>-2</v>
      </c>
      <c r="D18" s="1">
        <f t="shared" si="1"/>
        <v>-3</v>
      </c>
      <c r="E18" s="1">
        <f t="shared" si="1"/>
        <v>6</v>
      </c>
      <c r="F18" s="1">
        <f t="shared" si="1"/>
        <v>3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-154</v>
      </c>
      <c r="L18" s="1">
        <f t="shared" si="1"/>
        <v>0</v>
      </c>
      <c r="M18" s="1">
        <f t="shared" si="1"/>
        <v>-4</v>
      </c>
      <c r="N18" s="1">
        <f t="shared" si="1"/>
        <v>5</v>
      </c>
      <c r="O18" s="1">
        <f t="shared" si="1"/>
        <v>-149</v>
      </c>
    </row>
    <row r="19" spans="1:15" x14ac:dyDescent="0.3">
      <c r="O19" s="42"/>
    </row>
    <row r="20" spans="1:15" ht="16.2" x14ac:dyDescent="0.3">
      <c r="A20" s="58" t="s">
        <v>26</v>
      </c>
      <c r="B20" s="58"/>
      <c r="C20" s="58"/>
      <c r="D20" s="58"/>
      <c r="E20" s="58"/>
      <c r="F20" s="58"/>
      <c r="G20" s="58"/>
      <c r="H20" s="58"/>
      <c r="I20" s="58"/>
    </row>
    <row r="21" spans="1:15" ht="16.2" x14ac:dyDescent="0.3">
      <c r="A21" s="49" t="s">
        <v>46</v>
      </c>
      <c r="O21" s="42"/>
    </row>
    <row r="22" spans="1:15" ht="16.2" x14ac:dyDescent="0.3">
      <c r="A22" s="38" t="s">
        <v>27</v>
      </c>
    </row>
    <row r="23" spans="1:15" ht="16.2" x14ac:dyDescent="0.3">
      <c r="A23" s="38" t="s">
        <v>28</v>
      </c>
    </row>
    <row r="24" spans="1:15" ht="16.2" x14ac:dyDescent="0.3">
      <c r="A24" s="38" t="s">
        <v>29</v>
      </c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opLeftCell="A15" zoomScale="85" zoomScaleNormal="85" workbookViewId="0">
      <selection activeCell="J15" sqref="J15"/>
    </sheetView>
  </sheetViews>
  <sheetFormatPr defaultRowHeight="14.4" x14ac:dyDescent="0.3"/>
  <cols>
    <col min="1" max="1" width="23" customWidth="1"/>
    <col min="2" max="2" width="13" customWidth="1"/>
    <col min="3" max="4" width="15" customWidth="1"/>
    <col min="5" max="5" width="9.88671875" customWidth="1"/>
    <col min="6" max="6" width="10.5546875" customWidth="1"/>
    <col min="7" max="7" width="9.33203125" customWidth="1"/>
    <col min="8" max="8" width="12.33203125" customWidth="1"/>
    <col min="9" max="9" width="14.88671875" customWidth="1"/>
    <col min="10" max="10" width="15" customWidth="1"/>
    <col min="11" max="11" width="16" customWidth="1"/>
    <col min="12" max="12" width="14.33203125" customWidth="1"/>
    <col min="13" max="13" width="20" customWidth="1"/>
    <col min="14" max="14" width="30" bestFit="1" customWidth="1"/>
    <col min="15" max="15" width="14.33203125" bestFit="1" customWidth="1"/>
  </cols>
  <sheetData>
    <row r="1" spans="1:13" x14ac:dyDescent="0.3">
      <c r="A1" s="59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x14ac:dyDescent="0.3">
      <c r="A2" s="1"/>
      <c r="B2" s="61"/>
      <c r="C2" s="62"/>
      <c r="D2" s="62"/>
      <c r="E2" s="62"/>
      <c r="F2" s="62"/>
      <c r="G2" s="62"/>
      <c r="H2" s="62"/>
      <c r="I2" s="63"/>
    </row>
    <row r="3" spans="1:13" s="3" customFormat="1" ht="70.5" customHeight="1" x14ac:dyDescent="0.3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30</v>
      </c>
      <c r="J3" s="4" t="s">
        <v>31</v>
      </c>
      <c r="K3" s="4" t="s">
        <v>32</v>
      </c>
      <c r="L3" s="4" t="s">
        <v>14</v>
      </c>
    </row>
    <row r="4" spans="1:13" x14ac:dyDescent="0.3">
      <c r="A4" s="27" t="s">
        <v>33</v>
      </c>
      <c r="B4" s="28">
        <f>'ESO informacija 05.22'!B4</f>
        <v>0</v>
      </c>
      <c r="C4" s="28">
        <f>'ESO informacija 05.22'!C4</f>
        <v>393</v>
      </c>
      <c r="D4" s="28">
        <f>'ESO informacija 05.22'!D4</f>
        <v>24683</v>
      </c>
      <c r="E4" s="28">
        <f>'ESO informacija 05.22'!E4</f>
        <v>15418</v>
      </c>
      <c r="F4" s="28">
        <f>'ESO informacija 05.22'!F4</f>
        <v>54523</v>
      </c>
      <c r="G4" s="28">
        <f>'ESO informacija 05.22'!H4</f>
        <v>13</v>
      </c>
      <c r="H4" s="28">
        <f>'ESO informacija 05.22'!G4</f>
        <v>0</v>
      </c>
      <c r="I4" s="29">
        <f>'ESO informacija 05.22'!K4</f>
        <v>95078</v>
      </c>
      <c r="J4" s="9">
        <f>'ESO informacija 05.22'!L4</f>
        <v>97661</v>
      </c>
      <c r="K4" s="9">
        <f>J4-I4</f>
        <v>2583</v>
      </c>
      <c r="L4" s="10">
        <f>K4/J4</f>
        <v>2.6448633538464689E-2</v>
      </c>
      <c r="M4" s="33"/>
    </row>
    <row r="5" spans="1:13" x14ac:dyDescent="0.3">
      <c r="A5" s="27" t="s">
        <v>34</v>
      </c>
      <c r="B5" s="28">
        <f>'ESO informacija 05.22'!B5</f>
        <v>0</v>
      </c>
      <c r="C5" s="28">
        <f>'ESO informacija 05.22'!C5</f>
        <v>3910</v>
      </c>
      <c r="D5" s="28">
        <f>'ESO informacija 05.22'!D5</f>
        <v>92358</v>
      </c>
      <c r="E5" s="28">
        <f>'ESO informacija 05.22'!E5</f>
        <v>72535</v>
      </c>
      <c r="F5" s="28">
        <f>'ESO informacija 05.22'!F5</f>
        <v>527500</v>
      </c>
      <c r="G5" s="28">
        <f>'ESO informacija 05.22'!H5</f>
        <v>56</v>
      </c>
      <c r="H5" s="28">
        <f>'ESO informacija 05.22'!G5</f>
        <v>0</v>
      </c>
      <c r="I5" s="29">
        <f>'ESO informacija 05.22'!K5</f>
        <v>696894</v>
      </c>
      <c r="J5" s="9">
        <f>'ESO informacija 05.22'!L5</f>
        <v>738422</v>
      </c>
      <c r="K5" s="9">
        <f>J5-I5</f>
        <v>41528</v>
      </c>
      <c r="L5" s="10">
        <f>K5/J5</f>
        <v>5.6238844454796849E-2</v>
      </c>
    </row>
    <row r="6" spans="1:13" x14ac:dyDescent="0.3">
      <c r="A6" s="27" t="s">
        <v>35</v>
      </c>
      <c r="B6" s="28">
        <f>'ESO informacija 05.22'!B6</f>
        <v>0</v>
      </c>
      <c r="C6" s="28">
        <f>'ESO informacija 05.22'!C6</f>
        <v>1265</v>
      </c>
      <c r="D6" s="28">
        <f>'ESO informacija 05.22'!D6</f>
        <v>43574</v>
      </c>
      <c r="E6" s="28">
        <f>'ESO informacija 05.22'!E6</f>
        <v>35424</v>
      </c>
      <c r="F6" s="28">
        <f>'ESO informacija 05.22'!F6</f>
        <v>336078</v>
      </c>
      <c r="G6" s="28">
        <f>'ESO informacija 05.22'!H6</f>
        <v>24</v>
      </c>
      <c r="H6" s="28">
        <f>'ESO informacija 05.22'!G6</f>
        <v>0</v>
      </c>
      <c r="I6" s="29">
        <f>'ESO informacija 05.22'!K6</f>
        <v>419729</v>
      </c>
      <c r="J6" s="9">
        <f>'ESO informacija 05.22'!L6</f>
        <v>880572</v>
      </c>
      <c r="K6" s="9">
        <f>J6-I6</f>
        <v>460843</v>
      </c>
      <c r="L6" s="10">
        <f>K6/J6</f>
        <v>0.52334505298828493</v>
      </c>
    </row>
    <row r="7" spans="1:13" x14ac:dyDescent="0.3">
      <c r="A7" s="30" t="s">
        <v>36</v>
      </c>
      <c r="B7" s="28">
        <f>'ESO informacija 05.22'!B7</f>
        <v>0</v>
      </c>
      <c r="C7" s="28">
        <f>'ESO informacija 05.22'!C7</f>
        <v>6</v>
      </c>
      <c r="D7" s="28">
        <f>'ESO informacija 05.22'!D7</f>
        <v>127</v>
      </c>
      <c r="E7" s="28">
        <f>'ESO informacija 05.22'!E7</f>
        <v>49</v>
      </c>
      <c r="F7" s="28">
        <f>'ESO informacija 05.22'!F7</f>
        <v>184</v>
      </c>
      <c r="G7" s="28">
        <f>'ESO informacija 05.22'!H7</f>
        <v>0</v>
      </c>
      <c r="H7" s="28">
        <f>'ESO informacija 05.22'!G7</f>
        <v>0</v>
      </c>
      <c r="I7" s="29">
        <f>'ESO informacija 05.22'!K7</f>
        <v>572</v>
      </c>
      <c r="J7" s="9">
        <f>'ESO informacija 05.22'!L7</f>
        <v>1943</v>
      </c>
      <c r="K7" s="9">
        <f>J7-I7</f>
        <v>1371</v>
      </c>
      <c r="L7" s="10">
        <f>K7/J7</f>
        <v>0.70560988162635097</v>
      </c>
    </row>
    <row r="8" spans="1:13" x14ac:dyDescent="0.3">
      <c r="A8" s="27" t="s">
        <v>37</v>
      </c>
      <c r="B8" s="29">
        <f>SUM(B4:B7)</f>
        <v>0</v>
      </c>
      <c r="C8" s="29">
        <f t="shared" ref="C8:I8" si="0">SUM(C4:C7)</f>
        <v>5574</v>
      </c>
      <c r="D8" s="29">
        <f>SUM(D4:D7)</f>
        <v>160742</v>
      </c>
      <c r="E8" s="29">
        <f t="shared" si="0"/>
        <v>123426</v>
      </c>
      <c r="F8" s="29">
        <f t="shared" si="0"/>
        <v>918285</v>
      </c>
      <c r="G8" s="29">
        <f t="shared" si="0"/>
        <v>93</v>
      </c>
      <c r="H8" s="29">
        <f t="shared" si="0"/>
        <v>0</v>
      </c>
      <c r="I8" s="29">
        <f t="shared" si="0"/>
        <v>1212273</v>
      </c>
      <c r="J8" s="11">
        <f>'ESO informacija 05.22'!L8</f>
        <v>1718598</v>
      </c>
      <c r="K8" s="12">
        <f>J8-I8</f>
        <v>506325</v>
      </c>
      <c r="L8" s="13"/>
    </row>
    <row r="9" spans="1:13" ht="28.8" x14ac:dyDescent="0.3">
      <c r="A9" s="2" t="s">
        <v>38</v>
      </c>
      <c r="B9" s="14">
        <f>B4/$I$4</f>
        <v>0</v>
      </c>
      <c r="C9" s="14">
        <f t="shared" ref="C9:H9" si="1">C4/$I$4</f>
        <v>4.1334483266370773E-3</v>
      </c>
      <c r="D9" s="14">
        <f t="shared" si="1"/>
        <v>0.25960790088138158</v>
      </c>
      <c r="E9" s="14">
        <f t="shared" si="1"/>
        <v>0.162161593638907</v>
      </c>
      <c r="F9" s="14">
        <f t="shared" si="1"/>
        <v>0.57345547865962687</v>
      </c>
      <c r="G9" s="15">
        <f t="shared" si="1"/>
        <v>1.367298428658575E-4</v>
      </c>
      <c r="H9" s="14">
        <f t="shared" si="1"/>
        <v>0</v>
      </c>
      <c r="I9" s="16"/>
      <c r="J9" s="17">
        <f>I4/J4</f>
        <v>0.97355136646153528</v>
      </c>
      <c r="K9" s="17">
        <f>K4/J4</f>
        <v>2.6448633538464689E-2</v>
      </c>
      <c r="L9" s="13"/>
    </row>
    <row r="10" spans="1:13" ht="28.8" x14ac:dyDescent="0.3">
      <c r="A10" s="2" t="s">
        <v>39</v>
      </c>
      <c r="B10" s="14">
        <f t="shared" ref="B10:H10" si="2">B5/$I$5</f>
        <v>0</v>
      </c>
      <c r="C10" s="14">
        <f>C5/$I$5</f>
        <v>5.6106093609645082E-3</v>
      </c>
      <c r="D10" s="14">
        <f t="shared" si="2"/>
        <v>0.13252804587211253</v>
      </c>
      <c r="E10" s="14">
        <f t="shared" si="2"/>
        <v>0.10408326086894133</v>
      </c>
      <c r="F10" s="14">
        <f t="shared" si="2"/>
        <v>0.75693003527078728</v>
      </c>
      <c r="G10" s="15">
        <f t="shared" si="2"/>
        <v>8.0356553507420061E-5</v>
      </c>
      <c r="H10" s="14">
        <f t="shared" si="2"/>
        <v>0</v>
      </c>
      <c r="I10" s="16"/>
      <c r="J10" s="17">
        <f>I5/J5</f>
        <v>0.94376115554520312</v>
      </c>
      <c r="K10" s="17">
        <f>K5/J5</f>
        <v>5.6238844454796849E-2</v>
      </c>
      <c r="L10" s="13"/>
    </row>
    <row r="11" spans="1:13" ht="28.8" x14ac:dyDescent="0.3">
      <c r="A11" s="2" t="s">
        <v>40</v>
      </c>
      <c r="B11" s="14">
        <f>B6/$I$6</f>
        <v>0</v>
      </c>
      <c r="C11" s="14">
        <f t="shared" ref="C11:H11" si="3">C6/$I$6</f>
        <v>3.0138494123589268E-3</v>
      </c>
      <c r="D11" s="14">
        <f t="shared" si="3"/>
        <v>0.10381460418508133</v>
      </c>
      <c r="E11" s="14">
        <f t="shared" si="3"/>
        <v>8.4397313504666102E-2</v>
      </c>
      <c r="F11" s="14">
        <f t="shared" si="3"/>
        <v>0.80070235795001066</v>
      </c>
      <c r="G11" s="18">
        <f t="shared" si="3"/>
        <v>5.7179751696928257E-5</v>
      </c>
      <c r="H11" s="14">
        <f t="shared" si="3"/>
        <v>0</v>
      </c>
      <c r="I11" s="16"/>
      <c r="J11" s="17">
        <f>I6/J6</f>
        <v>0.47665494701171512</v>
      </c>
      <c r="K11" s="17">
        <f>K6/J6</f>
        <v>0.52334505298828493</v>
      </c>
      <c r="L11" s="13"/>
    </row>
    <row r="12" spans="1:13" ht="28.8" x14ac:dyDescent="0.3">
      <c r="A12" s="2" t="s">
        <v>41</v>
      </c>
      <c r="B12" s="14">
        <f>B7/$I$7</f>
        <v>0</v>
      </c>
      <c r="C12" s="14">
        <f t="shared" ref="C12:H12" si="4">C7/$I$7</f>
        <v>1.048951048951049E-2</v>
      </c>
      <c r="D12" s="14">
        <f t="shared" si="4"/>
        <v>0.22202797202797203</v>
      </c>
      <c r="E12" s="14">
        <f t="shared" si="4"/>
        <v>8.5664335664335664E-2</v>
      </c>
      <c r="F12" s="14">
        <f t="shared" si="4"/>
        <v>0.32167832167832167</v>
      </c>
      <c r="G12" s="14">
        <f t="shared" si="4"/>
        <v>0</v>
      </c>
      <c r="H12" s="14">
        <f t="shared" si="4"/>
        <v>0</v>
      </c>
      <c r="I12" s="16"/>
      <c r="J12" s="17">
        <f>I7/J7</f>
        <v>0.29439011837364898</v>
      </c>
      <c r="K12" s="17">
        <f>K7/J7</f>
        <v>0.70560988162635097</v>
      </c>
      <c r="L12" s="13"/>
    </row>
    <row r="13" spans="1:13" ht="28.8" x14ac:dyDescent="0.3">
      <c r="A13" s="2" t="s">
        <v>42</v>
      </c>
      <c r="B13" s="14">
        <f t="shared" ref="B13:H13" si="5">B8/$I$8</f>
        <v>0</v>
      </c>
      <c r="C13" s="14">
        <f t="shared" si="5"/>
        <v>4.5979742186784663E-3</v>
      </c>
      <c r="D13" s="14">
        <f t="shared" si="5"/>
        <v>0.13259554572278687</v>
      </c>
      <c r="E13" s="14">
        <f t="shared" si="5"/>
        <v>0.10181370037936999</v>
      </c>
      <c r="F13" s="14">
        <f t="shared" si="5"/>
        <v>0.75749026828115451</v>
      </c>
      <c r="G13" s="18">
        <f t="shared" si="5"/>
        <v>7.671539331487214E-5</v>
      </c>
      <c r="H13" s="14">
        <f t="shared" si="5"/>
        <v>0</v>
      </c>
      <c r="I13" s="16"/>
      <c r="J13" s="17">
        <f>I8/J8</f>
        <v>0.70538485439875986</v>
      </c>
      <c r="K13" s="17">
        <f>K8/J8</f>
        <v>0.29461514560124008</v>
      </c>
      <c r="L13" s="13"/>
    </row>
    <row r="14" spans="1:13" x14ac:dyDescent="0.3">
      <c r="A14" s="5" t="s">
        <v>43</v>
      </c>
    </row>
    <row r="15" spans="1:13" x14ac:dyDescent="0.3">
      <c r="I15" s="19"/>
    </row>
    <row r="16" spans="1:13" x14ac:dyDescent="0.3">
      <c r="I16" s="19"/>
    </row>
    <row r="17" spans="9:9" x14ac:dyDescent="0.3">
      <c r="I17" s="19"/>
    </row>
    <row r="18" spans="9:9" x14ac:dyDescent="0.3">
      <c r="I18" s="19"/>
    </row>
    <row r="19" spans="9:9" x14ac:dyDescent="0.3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D22" sqref="D22"/>
    </sheetView>
  </sheetViews>
  <sheetFormatPr defaultRowHeight="14.4" x14ac:dyDescent="0.3"/>
  <cols>
    <col min="1" max="1" width="23" bestFit="1" customWidth="1"/>
    <col min="2" max="2" width="13.88671875" customWidth="1"/>
    <col min="3" max="3" width="18.5546875" bestFit="1" customWidth="1"/>
    <col min="4" max="4" width="14.6640625" bestFit="1" customWidth="1"/>
    <col min="5" max="5" width="16" bestFit="1" customWidth="1"/>
    <col min="6" max="6" width="14" customWidth="1"/>
    <col min="7" max="7" width="13.88671875" bestFit="1" customWidth="1"/>
    <col min="8" max="8" width="20" bestFit="1" customWidth="1"/>
    <col min="9" max="9" width="15" bestFit="1" customWidth="1"/>
    <col min="10" max="10" width="9.6640625" customWidth="1"/>
    <col min="11" max="11" width="10" customWidth="1"/>
    <col min="12" max="12" width="18" bestFit="1" customWidth="1"/>
    <col min="13" max="13" width="18" customWidth="1"/>
    <col min="14" max="14" width="15.88671875" customWidth="1"/>
    <col min="15" max="15" width="20" customWidth="1"/>
    <col min="16" max="16" width="14.33203125" bestFit="1" customWidth="1"/>
  </cols>
  <sheetData>
    <row r="1" spans="1:15" x14ac:dyDescent="0.3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05.22'!G3</f>
        <v>Imlitex</v>
      </c>
      <c r="H3" s="24" t="s">
        <v>8</v>
      </c>
      <c r="I3" s="24" t="s">
        <v>44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3">
      <c r="A4" s="1">
        <v>1</v>
      </c>
      <c r="B4" s="20">
        <f>'ESO informacija 05.22'!B4</f>
        <v>0</v>
      </c>
      <c r="C4" s="20">
        <f>'ESO informacija 05.22'!C4</f>
        <v>393</v>
      </c>
      <c r="D4" s="20">
        <f>'ESO informacija 05.22'!D4</f>
        <v>24683</v>
      </c>
      <c r="E4" s="20">
        <f>'ESO informacija 05.22'!E4</f>
        <v>15418</v>
      </c>
      <c r="F4" s="20">
        <f>'ESO informacija 05.22'!F4</f>
        <v>54523</v>
      </c>
      <c r="G4" s="20">
        <f>'ESO informacija 05.22'!G4</f>
        <v>0</v>
      </c>
      <c r="H4" s="20">
        <f>'ESO informacija 05.22'!H4</f>
        <v>13</v>
      </c>
      <c r="I4" s="23">
        <f>'ESO informacija 05.22'!P4</f>
        <v>48</v>
      </c>
      <c r="J4" s="20">
        <f>'ESO informacija 05.22'!J4</f>
        <v>0</v>
      </c>
      <c r="K4" s="20">
        <f>'ESO informacija 05.22'!K4</f>
        <v>95078</v>
      </c>
      <c r="L4" s="7">
        <f>'ESO informacija 05.22'!L4</f>
        <v>97661</v>
      </c>
      <c r="M4" s="7">
        <f>L4-K4</f>
        <v>2583</v>
      </c>
      <c r="N4" s="6">
        <f>M4/L4</f>
        <v>2.6448633538464689E-2</v>
      </c>
      <c r="O4" s="6">
        <f>1-N4</f>
        <v>0.97355136646153528</v>
      </c>
    </row>
    <row r="5" spans="1:15" x14ac:dyDescent="0.3">
      <c r="A5" s="1">
        <v>2</v>
      </c>
      <c r="B5" s="20">
        <f>'ESO informacija 05.22'!B5</f>
        <v>0</v>
      </c>
      <c r="C5" s="20">
        <f>'ESO informacija 05.22'!C5</f>
        <v>3910</v>
      </c>
      <c r="D5" s="20">
        <f>'ESO informacija 05.22'!D5</f>
        <v>92358</v>
      </c>
      <c r="E5" s="20">
        <f>'ESO informacija 05.22'!E5</f>
        <v>72535</v>
      </c>
      <c r="F5" s="20">
        <f>'ESO informacija 05.22'!F5</f>
        <v>527500</v>
      </c>
      <c r="G5" s="20">
        <f>'ESO informacija 05.22'!G5</f>
        <v>0</v>
      </c>
      <c r="H5" s="20">
        <f>'ESO informacija 05.22'!H5</f>
        <v>56</v>
      </c>
      <c r="I5" s="23">
        <f>'ESO informacija 05.22'!P5</f>
        <v>535</v>
      </c>
      <c r="J5" s="20">
        <f>'ESO informacija 05.22'!J5</f>
        <v>0</v>
      </c>
      <c r="K5" s="20">
        <f>'ESO informacija 05.22'!K5</f>
        <v>696894</v>
      </c>
      <c r="L5" s="7">
        <f>'ESO informacija 05.22'!L5</f>
        <v>738422</v>
      </c>
      <c r="M5" s="7">
        <f>L5-K5</f>
        <v>41528</v>
      </c>
      <c r="N5" s="6">
        <f>M5/L5</f>
        <v>5.6238844454796849E-2</v>
      </c>
      <c r="O5" s="6">
        <f>1-N5</f>
        <v>0.94376115554520312</v>
      </c>
    </row>
    <row r="6" spans="1:15" x14ac:dyDescent="0.3">
      <c r="A6" s="1">
        <v>3</v>
      </c>
      <c r="B6" s="20">
        <f>'ESO informacija 05.22'!B6</f>
        <v>0</v>
      </c>
      <c r="C6" s="20">
        <f>'ESO informacija 05.22'!C6</f>
        <v>1265</v>
      </c>
      <c r="D6" s="20">
        <f>'ESO informacija 05.22'!D6</f>
        <v>43574</v>
      </c>
      <c r="E6" s="20">
        <f>'ESO informacija 05.22'!E6</f>
        <v>35424</v>
      </c>
      <c r="F6" s="20">
        <f>'ESO informacija 05.22'!F6</f>
        <v>336078</v>
      </c>
      <c r="G6" s="20">
        <f>'ESO informacija 05.22'!G6</f>
        <v>0</v>
      </c>
      <c r="H6" s="20">
        <f>'ESO informacija 05.22'!H6</f>
        <v>24</v>
      </c>
      <c r="I6" s="23">
        <f>'ESO informacija 05.22'!P6</f>
        <v>3364</v>
      </c>
      <c r="J6" s="20">
        <f>'ESO informacija 05.22'!J6</f>
        <v>0</v>
      </c>
      <c r="K6" s="20">
        <f>'ESO informacija 05.22'!K6</f>
        <v>419729</v>
      </c>
      <c r="L6" s="7">
        <f>'ESO informacija 05.22'!L6</f>
        <v>880572</v>
      </c>
      <c r="M6" s="7">
        <f>L6-K6</f>
        <v>460843</v>
      </c>
      <c r="N6" s="6">
        <f>M6/L6</f>
        <v>0.52334505298828493</v>
      </c>
      <c r="O6" s="6">
        <f>1-N6</f>
        <v>0.47665494701171507</v>
      </c>
    </row>
    <row r="7" spans="1:15" x14ac:dyDescent="0.3">
      <c r="A7" s="1" t="s">
        <v>17</v>
      </c>
      <c r="B7" s="20">
        <f>'ESO informacija 05.22'!B7</f>
        <v>0</v>
      </c>
      <c r="C7" s="20">
        <f>'ESO informacija 05.22'!C7</f>
        <v>6</v>
      </c>
      <c r="D7" s="20">
        <f>'ESO informacija 05.22'!D7</f>
        <v>127</v>
      </c>
      <c r="E7" s="20">
        <f>'ESO informacija 05.22'!E7</f>
        <v>49</v>
      </c>
      <c r="F7" s="20">
        <f>'ESO informacija 05.22'!F7</f>
        <v>184</v>
      </c>
      <c r="G7" s="20">
        <f>'ESO informacija 05.22'!G7</f>
        <v>0</v>
      </c>
      <c r="H7" s="20">
        <f>'ESO informacija 05.22'!H7</f>
        <v>0</v>
      </c>
      <c r="I7" s="23">
        <f>'ESO informacija 05.22'!P7</f>
        <v>206</v>
      </c>
      <c r="J7" s="20">
        <f>'ESO informacija 05.22'!J7</f>
        <v>0</v>
      </c>
      <c r="K7" s="20">
        <f>'ESO informacija 05.22'!K7</f>
        <v>572</v>
      </c>
      <c r="L7" s="7">
        <f>'ESO informacija 05.22'!L7</f>
        <v>1943</v>
      </c>
      <c r="M7" s="7">
        <f>L7-K7</f>
        <v>1371</v>
      </c>
      <c r="N7" s="6">
        <f>M7/L7</f>
        <v>0.70560988162635097</v>
      </c>
      <c r="O7" s="6">
        <f>1-N7</f>
        <v>0.29439011837364903</v>
      </c>
    </row>
    <row r="8" spans="1:15" x14ac:dyDescent="0.3">
      <c r="A8" s="1" t="s">
        <v>18</v>
      </c>
      <c r="B8" s="23">
        <f>SUM(B4:B7)</f>
        <v>0</v>
      </c>
      <c r="C8" s="23">
        <f t="shared" ref="C8:J8" si="0">SUM(C4:C7)</f>
        <v>5574</v>
      </c>
      <c r="D8" s="23">
        <f t="shared" si="0"/>
        <v>160742</v>
      </c>
      <c r="E8" s="23">
        <f t="shared" si="0"/>
        <v>123426</v>
      </c>
      <c r="F8" s="23">
        <f t="shared" si="0"/>
        <v>918285</v>
      </c>
      <c r="G8" s="23">
        <f t="shared" si="0"/>
        <v>0</v>
      </c>
      <c r="H8" s="23">
        <f t="shared" si="0"/>
        <v>93</v>
      </c>
      <c r="I8" s="23">
        <f t="shared" si="0"/>
        <v>4153</v>
      </c>
      <c r="J8" s="23">
        <f t="shared" si="0"/>
        <v>0</v>
      </c>
      <c r="K8" s="23">
        <f>SUM(B8:J8)</f>
        <v>1212273</v>
      </c>
      <c r="L8" s="7">
        <f>SUM(L4:L7)</f>
        <v>1718598</v>
      </c>
      <c r="M8" s="7">
        <f>L8-K8</f>
        <v>506325</v>
      </c>
      <c r="N8" s="6">
        <f>M8/L8</f>
        <v>0.29461514560124008</v>
      </c>
      <c r="O8" s="6">
        <f>1-N8</f>
        <v>0.70538485439875998</v>
      </c>
    </row>
    <row r="10" spans="1:15" x14ac:dyDescent="0.3">
      <c r="A10" t="s">
        <v>45</v>
      </c>
      <c r="B10" s="32">
        <f>B8-'ESO informacija 05.22'!B8</f>
        <v>0</v>
      </c>
      <c r="C10" s="32">
        <f>C8-'ESO informacija 05.22'!C8</f>
        <v>0</v>
      </c>
      <c r="D10" s="32">
        <f>D8-'ESO informacija 05.22'!D8</f>
        <v>0</v>
      </c>
      <c r="E10" s="32">
        <f>E8-'ESO informacija 05.22'!E8</f>
        <v>0</v>
      </c>
      <c r="F10" s="32">
        <f>F8-'ESO informacija 05.22'!F8</f>
        <v>0</v>
      </c>
      <c r="G10" s="32">
        <f>G8-'ESO informacija 05.22'!G8</f>
        <v>0</v>
      </c>
      <c r="H10" s="32">
        <f>H8-'ESO informacija 05.22'!H8</f>
        <v>0</v>
      </c>
      <c r="I10" s="32">
        <f>I8-'ESO informacija 05.22'!I8-'ESO informacija 05.22'!P8</f>
        <v>0</v>
      </c>
      <c r="J10" s="32">
        <f>J8-'ESO informacija 05.22'!J8</f>
        <v>0</v>
      </c>
      <c r="K10" s="32">
        <f>K8-'ESO informacija 05.22'!K8</f>
        <v>0</v>
      </c>
      <c r="L10" s="32">
        <f>L8-'ESO informacija 05.22'!L8</f>
        <v>0</v>
      </c>
      <c r="M10" s="32">
        <f>M8-'ESO informacija 05.22'!M8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A8E1F-DDB2-43EF-9AC9-57F7F906ED66}"/>
</file>

<file path=customXml/itemProps2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AA9F-310D-4C20-8E0E-20958B26F831}">
  <ds:schemaRefs>
    <ds:schemaRef ds:uri="http://schemas.microsoft.com/office/2006/metadata/properties"/>
    <ds:schemaRef ds:uri="http://schemas.microsoft.com/office/infopath/2007/PartnerControls"/>
    <ds:schemaRef ds:uri="b4e5c526-2a0f-47d3-8da2-7a4c66b168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05.22</vt:lpstr>
      <vt:lpstr>1. Grafikai 05.22</vt:lpstr>
      <vt:lpstr>2. Tinklapiui 05.22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Elena Žibort</cp:lastModifiedBy>
  <cp:revision/>
  <dcterms:created xsi:type="dcterms:W3CDTF">2015-06-05T18:17:20Z</dcterms:created>
  <dcterms:modified xsi:type="dcterms:W3CDTF">2023-05-22T10:25:25Z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