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3/"/>
    </mc:Choice>
  </mc:AlternateContent>
  <xr:revisionPtr revIDLastSave="73" documentId="8_{A18A02D3-E976-4606-AD95-CC0A2F5F289B}" xr6:coauthVersionLast="47" xr6:coauthVersionMax="47" xr10:uidLastSave="{33580B91-24AD-460A-BE75-07C6AD55B906}"/>
  <bookViews>
    <workbookView xWindow="-98" yWindow="-98" windowWidth="28996" windowHeight="15796" xr2:uid="{00000000-000D-0000-FFFF-FFFF00000000}"/>
  </bookViews>
  <sheets>
    <sheet name="ESO informacija 02.13" sheetId="7" r:id="rId1"/>
    <sheet name="1. Grafikai 02.13" sheetId="8" r:id="rId2"/>
    <sheet name="2. Tinklapiui 02.13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4" i="8"/>
  <c r="I4" i="9" l="1"/>
  <c r="I5" i="9"/>
  <c r="I6" i="9"/>
  <c r="I7" i="9"/>
  <c r="G3" i="9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D8" i="9"/>
  <c r="C8" i="9"/>
  <c r="E8" i="9"/>
  <c r="K8" i="9" l="1"/>
  <c r="M8" i="9" s="1"/>
  <c r="I4" i="8"/>
  <c r="I6" i="8"/>
  <c r="I7" i="8"/>
  <c r="N8" i="9" l="1"/>
  <c r="O8" i="9" s="1"/>
  <c r="I5" i="8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N4" i="7" s="1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F10" i="8" l="1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I10" i="9" s="1"/>
  <c r="M5" i="7" l="1"/>
  <c r="N5" i="7" s="1"/>
  <c r="O5" i="7" s="1"/>
  <c r="M6" i="7"/>
  <c r="N6" i="7" s="1"/>
  <c r="O6" i="7" s="1"/>
  <c r="M7" i="7"/>
  <c r="N7" i="7" s="1"/>
  <c r="O7" i="7" s="1"/>
  <c r="J8" i="8"/>
  <c r="K8" i="8" l="1"/>
  <c r="K13" i="8" s="1"/>
  <c r="J13" i="8"/>
  <c r="K10" i="9"/>
  <c r="M8" i="7"/>
  <c r="N8" i="7" l="1"/>
  <c r="O8" i="7" s="1"/>
  <c r="M10" i="9"/>
  <c r="O4" i="7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<sst xmlns="http://schemas.openxmlformats.org/spreadsheetml/2006/main" count="84" uniqueCount="50">
  <si>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</si>
  <si>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</si>
  <si>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</si>
  <si>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</si>
  <si>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</si>
  <si>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</si>
  <si>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</si>
  <si>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</si>
  <si>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</si>
  <si>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</si>
  <si>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</si>
  <si>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</si>
  <si>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</si>
  <si>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</si>
  <si>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</si>
  <si>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</si>
  <si>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</si>
  <si>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</si>
  <si>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</si>
  <si>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r>
      <t>Grįžo į visuomeninį tiekimą</t>
    </r>
    <r>
      <rPr>
        <b/>
        <vertAlign val="superscript"/>
        <sz val="11"/>
        <color theme="1"/>
        <rFont val="Calibri"/>
        <family val="2"/>
        <charset val="186"/>
        <scheme val="minor"/>
      </rPr>
      <t>3</t>
    </r>
  </si>
  <si>
    <t>III etapas ir [nepriskirta]</t>
  </si>
  <si>
    <t>Inter RAO Lietuva AB</t>
  </si>
  <si>
    <t>Panevėžio energija</t>
  </si>
  <si>
    <t>Scener</t>
  </si>
  <si>
    <r>
      <t>ESO</t>
    </r>
    <r>
      <rPr>
        <vertAlign val="superscript"/>
        <sz val="11"/>
        <color theme="1"/>
        <rFont val="Calibri"/>
        <family val="2"/>
        <charset val="186"/>
        <scheme val="minor"/>
      </rPr>
      <t>4</t>
    </r>
  </si>
  <si>
    <t>Grįžusių objektų kiekio pokytis</t>
  </si>
  <si>
    <r>
      <rPr>
        <vertAlign val="superscript"/>
        <sz val="11"/>
        <rFont val="Calibri"/>
        <family val="2"/>
        <charset val="186"/>
        <scheme val="minor"/>
      </rPr>
      <t>1</t>
    </r>
    <r>
      <rPr>
        <sz val="11"/>
        <rFont val="Calibri"/>
        <family val="2"/>
        <charset val="186"/>
        <scheme val="minor"/>
      </rPr>
      <t xml:space="preserve">- </t>
    </r>
    <r>
      <rPr>
        <sz val="11"/>
        <color rgb="FFFF0000"/>
        <rFont val="Calibri"/>
        <family val="2"/>
        <charset val="186"/>
        <scheme val="minor"/>
      </rPr>
      <t>[nepriskirta]</t>
    </r>
    <r>
      <rPr>
        <sz val="11"/>
        <rFont val="Calibri"/>
        <family val="2"/>
        <charset val="186"/>
        <scheme val="minor"/>
      </rPr>
      <t xml:space="preserve"> - visi nauji vartotojai ir iš komecijos grįžę į buitį (kai taikomas gyventojų tarifas). </t>
    </r>
    <r>
      <rPr>
        <sz val="11"/>
        <color rgb="FFFF0000"/>
        <rFont val="Calibri"/>
        <family val="2"/>
        <charset val="186"/>
        <scheme val="minor"/>
      </rPr>
      <t>Iki kiekvieno mėnesio paskutinės dienos objektams priskiriamas 3 etapas, po priskyrimo objektų kiekis sumažėja</t>
    </r>
  </si>
  <si>
    <r>
      <rPr>
        <vertAlign val="superscript"/>
        <sz val="11"/>
        <color theme="1"/>
        <rFont val="Calibri"/>
        <family val="2"/>
        <charset val="186"/>
        <scheme val="minor"/>
      </rPr>
      <t>2</t>
    </r>
    <r>
      <rPr>
        <sz val="11"/>
        <color theme="1"/>
        <rFont val="Calibri"/>
        <family val="2"/>
        <scheme val="minor"/>
      </rPr>
      <t>- suplanuotas išėjimas iš VT/GT nuo 2023.03.01</t>
    </r>
  </si>
  <si>
    <r>
      <rPr>
        <vertAlign val="superscript"/>
        <sz val="11"/>
        <color theme="1"/>
        <rFont val="Calibri"/>
        <family val="2"/>
        <charset val="186"/>
        <scheme val="minor"/>
      </rPr>
      <t>3</t>
    </r>
    <r>
      <rPr>
        <sz val="11"/>
        <color theme="1"/>
        <rFont val="Calibri"/>
        <family val="2"/>
        <scheme val="minor"/>
      </rPr>
      <t>- Objektai grįžę į VT be suplanuoto išėjimo</t>
    </r>
  </si>
  <si>
    <r>
      <rPr>
        <vertAlign val="superscript"/>
        <sz val="11"/>
        <color theme="1"/>
        <rFont val="Calibri"/>
        <family val="2"/>
        <charset val="186"/>
        <scheme val="minor"/>
      </rPr>
      <t>4</t>
    </r>
    <r>
      <rPr>
        <sz val="11"/>
        <color theme="1"/>
        <rFont val="Calibri"/>
        <family val="2"/>
        <scheme val="minor"/>
      </rPr>
      <t>- Objektai, kurie iš komercijos grįžo į buitį</t>
    </r>
  </si>
  <si>
    <r>
      <rPr>
        <vertAlign val="superscript"/>
        <sz val="11"/>
        <color theme="1"/>
        <rFont val="Calibri"/>
        <family val="2"/>
        <charset val="186"/>
        <scheme val="minor"/>
      </rPr>
      <t>5</t>
    </r>
    <r>
      <rPr>
        <sz val="11"/>
        <color theme="1"/>
        <rFont val="Calibri"/>
        <family val="2"/>
        <scheme val="minor"/>
      </rPr>
      <t>- Komerciniai vartotojai, kuriems taikomi gyventojų tarifai - duomenys teikiami 1 kartą per mėnesį</t>
    </r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</si>
  <si>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</si>
  <si>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</si>
  <si>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</si>
  <si>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</si>
  <si>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</si>
  <si>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</si>
  <si>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</si>
  <si>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</si>
  <si>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</si>
  <si>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</si>
  <si>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</si>
  <si>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</si>
  <si>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</si>
  <si>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</si>
  <si>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</si>
  <si>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</si>
  <si>
    <t>Importuojama dalis į sheetą "Grafikai 02.13" pilkai pažymėta</t>
  </si>
  <si>
    <t xml:space="preserve">                                                                                              2023 m. vasario mėn. 13 d. duomenys</t>
  </si>
  <si>
    <t>2023 m. vasario mėn. 13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</si>
</sst>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  <font>
      <vertAlign val="superscript"/>
      <sz val="11"/>
      <color theme="1"/>
      <name val="Calibri"/>
      <family val="2"/>
      <charset val="186"/>
      <scheme val="minor"/>
    </font>
    <font>
      <vertAlign val="superscript"/>
      <sz val="1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8" fillId="4" borderId="1" xfId="0" applyNumberFormat="1" applyFont="1" applyFill="1" applyBorder="1"/>
    <xf numFmtId="3" fontId="9" fillId="4" borderId="1" xfId="0" applyNumberFormat="1" applyFont="1" applyFill="1" applyBorder="1"/>
    <xf numFmtId="3" fontId="10" fillId="0" borderId="0" xfId="0" applyNumberFormat="1" applyFont="1"/>
    <xf numFmtId="0" fontId="11" fillId="3" borderId="1" xfId="0" applyFont="1" applyFill="1" applyBorder="1"/>
    <xf numFmtId="3" fontId="0" fillId="0" borderId="0" xfId="0" applyNumberFormat="1"/>
    <xf numFmtId="0" fontId="12" fillId="0" borderId="1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3" fontId="11" fillId="3" borderId="1" xfId="0" applyNumberFormat="1" applyFont="1" applyFill="1" applyBorder="1"/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0" xfId="0" applyBorder="1"/>
    <xf numFmtId="3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02.13'!$I$3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02.13'!$I$4</c:f>
              <c:numCache>
                <c:formatCode>#\ ##0\ _€</c:formatCode>
                <c:ptCount val="1"/>
                <c:pt idx="0">
                  <c:v>95338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02.13'!$K$3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02.13'!$K$4</c:f>
              <c:numCache>
                <c:formatCode>#\ ##0\ _€</c:formatCode>
                <c:ptCount val="1"/>
                <c:pt idx="0">
                  <c:v>2351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02.13'!$A$4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1C4C606-1EEE-497B-9655-69543948006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6D7849D-5965-47AD-AD8D-F66FF232FBB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1DC4163-7701-4858-8A3B-5A701468A8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58511A5-774B-45D8-B565-ADD7B2E752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F683BFC-34EC-4254-9C4E-7297C3A047B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AFE74DC-3958-4AF7-91B1-F06337B0144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504D299-AE4F-4627-8F8C-74DC8089AC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02.13'!$B$4:$H$4</c:f>
              <c:numCache>
                <c:formatCode>#\ ##0\ _€</c:formatCode>
                <c:ptCount val="7"/>
                <c:pt idx="0">
                  <c:v>113</c:v>
                </c:pt>
                <c:pt idx="1">
                  <c:v>360</c:v>
                </c:pt>
                <c:pt idx="2">
                  <c:v>20674</c:v>
                </c:pt>
                <c:pt idx="3">
                  <c:v>16381</c:v>
                </c:pt>
                <c:pt idx="4">
                  <c:v>57690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21,7%</c:v>
                  </c:pt>
                  <c:pt idx="3">
                    <c:v>17,2%</c:v>
                  </c:pt>
                  <c:pt idx="4">
                    <c:v>60,5%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02.13'!$A$5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2CB654B-B503-421F-9768-111351B05BE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4EA3E4B-57BF-4D4A-8EA1-1886A50ADBD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75265DE-4588-4978-8CBC-444A88E227F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F18C6D4-BCDF-45DA-A73E-3C08D08EA90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222ED9E-DEED-498D-A6B8-B2F30A7304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5951026-6AA3-4C31-BFE0-47864103A0C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FE9B9A5-ADA1-40F1-AD69-652E7BB185A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02.13'!$B$5:$H$5</c:f>
              <c:numCache>
                <c:formatCode>#\ ##0\ _€</c:formatCode>
                <c:ptCount val="7"/>
                <c:pt idx="0">
                  <c:v>693</c:v>
                </c:pt>
                <c:pt idx="1">
                  <c:v>3885</c:v>
                </c:pt>
                <c:pt idx="2">
                  <c:v>79798</c:v>
                </c:pt>
                <c:pt idx="3">
                  <c:v>74671</c:v>
                </c:pt>
                <c:pt idx="4">
                  <c:v>535256</c:v>
                </c:pt>
                <c:pt idx="5">
                  <c:v>50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11,5%</c:v>
                  </c:pt>
                  <c:pt idx="3">
                    <c:v>10,7%</c:v>
                  </c:pt>
                  <c:pt idx="4">
                    <c:v>77,0%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02.13'!$A$6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5FB7A5-8E44-4BF4-8B3B-ADE40879964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BEEAD97C-4DB6-4156-896B-0CFF5A1CC19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E76AD04-18FA-49A6-8A72-0FC680060D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8199DAE-49F6-43E5-A515-A793E75C1A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CC9DE56-0814-4C95-A9BD-7682F2C0191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CCB1E3C-278C-4159-9C71-C319F5BA16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8BE84AC-2364-421C-9BE9-5BED5EE4DA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02.13'!$B$6:$H$6</c:f>
              <c:numCache>
                <c:formatCode>#\ ##0\ _€</c:formatCode>
                <c:ptCount val="7"/>
                <c:pt idx="0">
                  <c:v>214</c:v>
                </c:pt>
                <c:pt idx="1">
                  <c:v>1185</c:v>
                </c:pt>
                <c:pt idx="2">
                  <c:v>32379</c:v>
                </c:pt>
                <c:pt idx="3">
                  <c:v>35350</c:v>
                </c:pt>
                <c:pt idx="4">
                  <c:v>333100</c:v>
                </c:pt>
                <c:pt idx="5">
                  <c:v>18</c:v>
                </c:pt>
                <c:pt idx="6">
                  <c:v>26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8,0%</c:v>
                  </c:pt>
                  <c:pt idx="3">
                    <c:v>8,8%</c:v>
                  </c:pt>
                  <c:pt idx="4">
                    <c:v>82,5%</c:v>
                  </c:pt>
                  <c:pt idx="5">
                    <c:v>0,004%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02.13'!$A$7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02.13'!$B$3:$H$3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02.13'!$B$7:$H$7</c:f>
              <c:numCache>
                <c:formatCode>#\ ##0\ _€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111</c:v>
                </c:pt>
                <c:pt idx="3">
                  <c:v>85</c:v>
                </c:pt>
                <c:pt idx="4">
                  <c:v>46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02.13'!$A$8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53A6351-5003-45DC-9CE8-090BB9EAF9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7D2112-E404-44A9-87F3-4D2FE0F4C43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76B6115-04ED-4511-98CC-929E7B7222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6781A9-42AA-457A-8FEE-DC021D80809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3A9165A-BCE6-4984-BC7B-F7149FC98D9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90D1C64-5659-403A-8DEF-67A85C48DD5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C412168-704C-46FA-8CEA-6C51681C6C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02.13'!$B$3:$H$3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02.13'!$B$8:$H$8</c:f>
              <c:numCache>
                <c:formatCode>#\ ##0\ _€</c:formatCode>
                <c:ptCount val="7"/>
                <c:pt idx="0">
                  <c:v>1020</c:v>
                </c:pt>
                <c:pt idx="1">
                  <c:v>5430</c:v>
                </c:pt>
                <c:pt idx="2">
                  <c:v>132962</c:v>
                </c:pt>
                <c:pt idx="3">
                  <c:v>126487</c:v>
                </c:pt>
                <c:pt idx="4">
                  <c:v>926092</c:v>
                </c:pt>
                <c:pt idx="5">
                  <c:v>77</c:v>
                </c:pt>
                <c:pt idx="6">
                  <c:v>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02.13'!$B$13:$H$13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11,1%</c:v>
                  </c:pt>
                  <c:pt idx="3">
                    <c:v>10,6%</c:v>
                  </c:pt>
                  <c:pt idx="4">
                    <c:v>77,5%</c:v>
                  </c:pt>
                  <c:pt idx="5">
                    <c:v>0,006%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02.13'!$I$3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B15B6A9-85D9-470C-ADA1-4F0E6985779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7D5AE467-15E9-4680-A0E5-1024B4B1EC7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02.13'!$I$5</c:f>
              <c:numCache>
                <c:formatCode>#\ ##0\ _€</c:formatCode>
                <c:ptCount val="1"/>
                <c:pt idx="0">
                  <c:v>694941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02.13'!$K$3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12AFE36-911A-4BF1-AC17-E22023E5537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D6E86E7-671F-47E9-9378-BCB08A060DE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02.13'!$K$5</c:f>
              <c:numCache>
                <c:formatCode>#\ ##0\ _€</c:formatCode>
                <c:ptCount val="1"/>
                <c:pt idx="0">
                  <c:v>43874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02.13'!$I$3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0131BEA-A420-4DD2-B746-1C8B96E9126E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7FE0E46-2F36-4F60-911B-4CAA506FCAF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AB282E4-0148-47A5-B5A7-895B92A7A23B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0149427-5A9E-4030-AD94-506DFBA141A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BE708C5-8B49-4936-97C8-774049431DF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D20F3179-AF0C-4C70-9300-2202A90DB22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8CC40AA-1236-434C-A9BB-DCF3E082F10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99424960-F6D6-4DC5-B6AB-982ECC90F04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02.13'!$A$4:$A$8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02.13'!$I$4:$I$8</c:f>
              <c:numCache>
                <c:formatCode>#\ ##0\ _€</c:formatCode>
                <c:ptCount val="5"/>
                <c:pt idx="0">
                  <c:v>95338</c:v>
                </c:pt>
                <c:pt idx="1">
                  <c:v>694941</c:v>
                </c:pt>
                <c:pt idx="2">
                  <c:v>403892</c:v>
                </c:pt>
                <c:pt idx="3">
                  <c:v>339</c:v>
                </c:pt>
                <c:pt idx="4">
                  <c:v>1194510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02.13'!$J$9:$J$13</c15:f>
                <c15:dlblRangeCache>
                  <c:ptCount val="5"/>
                  <c:pt idx="0">
                    <c:v>98%</c:v>
                  </c:pt>
                  <c:pt idx="1">
                    <c:v>94%</c:v>
                  </c:pt>
                  <c:pt idx="2">
                    <c:v>46%</c:v>
                  </c:pt>
                  <c:pt idx="3">
                    <c:v>26%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02.13'!$K$3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3C3B153-49FD-40E2-AD6F-3899FF2862DA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6702A995-2659-4AEF-84EA-B9D29E629A05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02.13'!$A$4:$A$8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02.13'!$K$4:$K$8</c:f>
              <c:numCache>
                <c:formatCode>#\ ##0\ _€</c:formatCode>
                <c:ptCount val="5"/>
                <c:pt idx="0">
                  <c:v>2351</c:v>
                </c:pt>
                <c:pt idx="1">
                  <c:v>43874</c:v>
                </c:pt>
                <c:pt idx="2">
                  <c:v>471080</c:v>
                </c:pt>
                <c:pt idx="3">
                  <c:v>946</c:v>
                </c:pt>
                <c:pt idx="4" formatCode="_-* #\ ##0\ _€_-;\-* #\ ##0\ _€_-;_-* &quot;-&quot;\ _€_-;_-@_-">
                  <c:v>518251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02.13'!$K$9:$K$13</c15:f>
                <c15:dlblRangeCache>
                  <c:ptCount val="5"/>
                  <c:pt idx="0">
                    <c:v>2%</c:v>
                  </c:pt>
                  <c:pt idx="1">
                    <c:v>6%</c:v>
                  </c:pt>
                  <c:pt idx="2">
                    <c:v>54%</c:v>
                  </c:pt>
                  <c:pt idx="3">
                    <c:v>74%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zamuiskas\AppData\Local\Microsoft\Windows\INetCache\Content.Outlook\9WRU38JK\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4"/>
  <sheetViews>
    <sheetView tabSelected="1" zoomScale="70" zoomScaleNormal="70" workbookViewId="0">
      <selection activeCell="F31" sqref="F31"/>
    </sheetView>
  </sheetViews>
  <sheetFormatPr defaultRowHeight="14.25" x14ac:dyDescent="0.45"/>
  <cols>
    <col min="1" max="1" width="23" bestFit="1" customWidth="1"/>
    <col min="2" max="2" width="13.86328125" customWidth="1"/>
    <col min="3" max="3" width="18.59765625" bestFit="1" customWidth="1"/>
    <col min="4" max="4" width="14.73046875" bestFit="1" customWidth="1"/>
    <col min="5" max="5" width="16" bestFit="1" customWidth="1"/>
    <col min="6" max="6" width="14" customWidth="1"/>
    <col min="7" max="7" width="13.8632812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86328125" customWidth="1"/>
    <col min="15" max="15" width="20" customWidth="1"/>
    <col min="16" max="16" width="23.86328125" customWidth="1"/>
    <col min="17" max="17" width="14.265625" bestFit="1" customWidth="1"/>
  </cols>
  <sheetData>
    <row r="1" spans="1:18" x14ac:dyDescent="0.45">
      <c r="A1" s="42" t="s">
        <v>47</v>
      </c>
      <c r="B1" s="42"/>
      <c r="C1" s="42"/>
      <c r="D1" s="41" t="s">
        <v>48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4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1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45">
      <c r="A4" s="20">
        <v>1</v>
      </c>
      <c r="B4" s="36">
        <v>113</v>
      </c>
      <c r="C4" s="37">
        <v>360</v>
      </c>
      <c r="D4" s="37">
        <v>20674</v>
      </c>
      <c r="E4" s="37">
        <v>16381</v>
      </c>
      <c r="F4" s="37">
        <v>57690</v>
      </c>
      <c r="G4" s="37">
        <v>1</v>
      </c>
      <c r="H4" s="37">
        <v>9</v>
      </c>
      <c r="I4" s="37">
        <v>0</v>
      </c>
      <c r="J4" s="37">
        <v>0</v>
      </c>
      <c r="K4" s="32">
        <f>SUM(B4:J4)+P4</f>
        <v>95338</v>
      </c>
      <c r="L4" s="31">
        <v>97689</v>
      </c>
      <c r="M4" s="7">
        <f>L4-K4</f>
        <v>2351</v>
      </c>
      <c r="N4" s="6">
        <f>M4/L4</f>
        <v>2.4066169169507313E-2</v>
      </c>
      <c r="O4" s="6">
        <f>1-N4</f>
        <v>0.97593383083049268</v>
      </c>
      <c r="P4" s="40">
        <v>110</v>
      </c>
      <c r="Q4" s="35"/>
      <c r="R4" s="35"/>
    </row>
    <row r="5" spans="1:18" x14ac:dyDescent="0.45">
      <c r="A5" s="20">
        <v>2</v>
      </c>
      <c r="B5" s="38">
        <v>693</v>
      </c>
      <c r="C5" s="39">
        <v>3885</v>
      </c>
      <c r="D5" s="39">
        <v>79798</v>
      </c>
      <c r="E5" s="39">
        <v>74671</v>
      </c>
      <c r="F5" s="39">
        <v>535256</v>
      </c>
      <c r="G5" s="39"/>
      <c r="H5" s="39">
        <v>50</v>
      </c>
      <c r="I5" s="39">
        <v>0</v>
      </c>
      <c r="J5" s="39">
        <v>0</v>
      </c>
      <c r="K5" s="32">
        <f t="shared" ref="K5:K7" si="0">SUM(B5:J5)+P5</f>
        <v>694941</v>
      </c>
      <c r="L5" s="31">
        <v>738815</v>
      </c>
      <c r="M5" s="7">
        <f t="shared" ref="M5:M8" si="1">L5-K5</f>
        <v>43874</v>
      </c>
      <c r="N5" s="6">
        <f t="shared" ref="N5:N8" si="2">M5/L5</f>
        <v>5.9384284293090964E-2</v>
      </c>
      <c r="O5" s="6">
        <f t="shared" ref="O5:O8" si="3">1-N5</f>
        <v>0.94061571570690905</v>
      </c>
      <c r="P5" s="40">
        <v>588</v>
      </c>
      <c r="Q5" s="35"/>
      <c r="R5" s="35"/>
    </row>
    <row r="6" spans="1:18" x14ac:dyDescent="0.45">
      <c r="A6" s="20">
        <v>3</v>
      </c>
      <c r="B6" s="38">
        <v>214</v>
      </c>
      <c r="C6" s="39">
        <v>1185</v>
      </c>
      <c r="D6" s="39">
        <v>32379</v>
      </c>
      <c r="E6" s="39">
        <v>35350</v>
      </c>
      <c r="F6" s="39">
        <v>333100</v>
      </c>
      <c r="G6" s="39">
        <v>26</v>
      </c>
      <c r="H6" s="39">
        <v>18</v>
      </c>
      <c r="I6" s="39">
        <v>0</v>
      </c>
      <c r="J6" s="39">
        <v>0</v>
      </c>
      <c r="K6" s="32">
        <f t="shared" si="0"/>
        <v>403892</v>
      </c>
      <c r="L6" s="31">
        <v>874972</v>
      </c>
      <c r="M6" s="7">
        <f t="shared" si="1"/>
        <v>471080</v>
      </c>
      <c r="N6" s="6">
        <f t="shared" si="2"/>
        <v>0.53839437147703018</v>
      </c>
      <c r="O6" s="6">
        <f t="shared" si="3"/>
        <v>0.46160562852296982</v>
      </c>
      <c r="P6" s="40">
        <v>1620</v>
      </c>
      <c r="Q6" s="35"/>
      <c r="R6" s="35"/>
    </row>
    <row r="7" spans="1:18" x14ac:dyDescent="0.45">
      <c r="A7" s="20" t="s">
        <v>17</v>
      </c>
      <c r="B7" s="38">
        <v>0</v>
      </c>
      <c r="C7" s="39">
        <v>0</v>
      </c>
      <c r="D7" s="39">
        <v>111</v>
      </c>
      <c r="E7" s="39">
        <v>85</v>
      </c>
      <c r="F7" s="39">
        <v>46</v>
      </c>
      <c r="G7" s="39"/>
      <c r="H7" s="39">
        <v>0</v>
      </c>
      <c r="I7" s="39">
        <v>0</v>
      </c>
      <c r="J7" s="39">
        <v>0</v>
      </c>
      <c r="K7" s="32">
        <f t="shared" si="0"/>
        <v>339</v>
      </c>
      <c r="L7" s="31">
        <v>1285</v>
      </c>
      <c r="M7" s="7">
        <f t="shared" si="1"/>
        <v>946</v>
      </c>
      <c r="N7" s="6">
        <f t="shared" si="2"/>
        <v>0.73618677042801561</v>
      </c>
      <c r="O7" s="6">
        <f t="shared" si="3"/>
        <v>0.26381322957198439</v>
      </c>
      <c r="P7" s="40">
        <v>97</v>
      </c>
      <c r="Q7" s="35"/>
      <c r="R7" s="35"/>
    </row>
    <row r="8" spans="1:18" x14ac:dyDescent="0.45">
      <c r="A8" s="20" t="s">
        <v>18</v>
      </c>
      <c r="B8" s="23">
        <f t="shared" ref="B8:K8" si="4">SUM(B4:B7)</f>
        <v>1020</v>
      </c>
      <c r="C8" s="23">
        <f t="shared" si="4"/>
        <v>5430</v>
      </c>
      <c r="D8" s="23">
        <f t="shared" si="4"/>
        <v>132962</v>
      </c>
      <c r="E8" s="23">
        <f t="shared" si="4"/>
        <v>126487</v>
      </c>
      <c r="F8" s="23">
        <f t="shared" si="4"/>
        <v>926092</v>
      </c>
      <c r="G8" s="23">
        <f t="shared" si="4"/>
        <v>27</v>
      </c>
      <c r="H8" s="23">
        <f t="shared" si="4"/>
        <v>77</v>
      </c>
      <c r="I8" s="23">
        <f t="shared" si="4"/>
        <v>0</v>
      </c>
      <c r="J8" s="23">
        <f t="shared" si="4"/>
        <v>0</v>
      </c>
      <c r="K8" s="23">
        <f t="shared" si="4"/>
        <v>1194510</v>
      </c>
      <c r="L8" s="23">
        <f>SUM(L4:L7)</f>
        <v>1712761</v>
      </c>
      <c r="M8" s="7">
        <f t="shared" si="1"/>
        <v>518251</v>
      </c>
      <c r="N8" s="6">
        <f t="shared" si="2"/>
        <v>0.30258220498948774</v>
      </c>
      <c r="O8" s="6">
        <f t="shared" si="3"/>
        <v>0.69741779501051226</v>
      </c>
      <c r="P8" s="34">
        <v>2415</v>
      </c>
      <c r="Q8" s="35"/>
      <c r="R8" s="35"/>
    </row>
    <row r="10" spans="1:18" x14ac:dyDescent="0.45">
      <c r="K10" s="35"/>
      <c r="L10" s="35"/>
    </row>
    <row r="12" spans="1:18" ht="15.75" x14ac:dyDescent="0.45">
      <c r="A12" s="54" t="s">
        <v>19</v>
      </c>
      <c r="B12" s="48"/>
      <c r="C12" s="50"/>
      <c r="D12" s="48"/>
      <c r="E12" s="48"/>
      <c r="F12" s="48"/>
      <c r="G12" s="48"/>
      <c r="H12" s="48"/>
      <c r="I12" s="48"/>
      <c r="J12" s="48"/>
      <c r="K12" s="52"/>
      <c r="L12" s="52"/>
      <c r="M12" s="52"/>
      <c r="N12" s="48"/>
      <c r="O12" s="48"/>
      <c r="P12" s="52"/>
    </row>
    <row r="13" spans="1:18" ht="42.75" x14ac:dyDescent="0.45">
      <c r="A13" s="58" t="s">
        <v>20</v>
      </c>
      <c r="B13" s="56" t="s">
        <v>2</v>
      </c>
      <c r="C13" s="56" t="s">
        <v>3</v>
      </c>
      <c r="D13" s="56" t="s">
        <v>4</v>
      </c>
      <c r="E13" s="56" t="s">
        <v>5</v>
      </c>
      <c r="F13" s="56" t="s">
        <v>6</v>
      </c>
      <c r="G13" s="57" t="s">
        <v>7</v>
      </c>
      <c r="H13" s="57" t="s">
        <v>21</v>
      </c>
      <c r="I13" s="56" t="s">
        <v>8</v>
      </c>
      <c r="J13" s="56" t="s">
        <v>22</v>
      </c>
      <c r="K13" s="56" t="s">
        <v>9</v>
      </c>
      <c r="L13" s="56" t="s">
        <v>23</v>
      </c>
      <c r="M13" s="56" t="s">
        <v>10</v>
      </c>
      <c r="N13" s="56" t="s">
        <v>24</v>
      </c>
      <c r="O13" s="56" t="s">
        <v>11</v>
      </c>
      <c r="P13" s="59"/>
    </row>
    <row r="14" spans="1:18" x14ac:dyDescent="0.45">
      <c r="A14" s="53">
        <v>44949</v>
      </c>
      <c r="B14" s="49">
        <v>24</v>
      </c>
      <c r="C14" s="49">
        <v>313</v>
      </c>
      <c r="D14" s="49">
        <v>1820</v>
      </c>
      <c r="E14" s="49">
        <v>843</v>
      </c>
      <c r="F14" s="49">
        <v>8997</v>
      </c>
      <c r="G14" s="49">
        <v>19</v>
      </c>
      <c r="H14" s="49">
        <v>104</v>
      </c>
      <c r="I14" s="49">
        <v>2</v>
      </c>
      <c r="J14" s="49">
        <v>1</v>
      </c>
      <c r="K14" s="49">
        <v>37982</v>
      </c>
      <c r="L14" s="49">
        <v>1</v>
      </c>
      <c r="M14" s="49">
        <v>176</v>
      </c>
      <c r="N14" s="49">
        <v>2363</v>
      </c>
      <c r="O14" s="49">
        <v>52645</v>
      </c>
      <c r="P14" s="48"/>
    </row>
    <row r="15" spans="1:18" x14ac:dyDescent="0.45">
      <c r="A15" s="53">
        <v>44956</v>
      </c>
      <c r="B15" s="49">
        <v>23</v>
      </c>
      <c r="C15" s="49">
        <v>310</v>
      </c>
      <c r="D15" s="49">
        <v>1853</v>
      </c>
      <c r="E15" s="49">
        <v>843</v>
      </c>
      <c r="F15" s="49">
        <v>9217</v>
      </c>
      <c r="G15" s="49">
        <v>19</v>
      </c>
      <c r="H15" s="49">
        <v>104</v>
      </c>
      <c r="I15" s="49">
        <v>3</v>
      </c>
      <c r="J15" s="49">
        <v>1</v>
      </c>
      <c r="K15" s="49">
        <v>37867</v>
      </c>
      <c r="L15" s="49">
        <v>1</v>
      </c>
      <c r="M15" s="49">
        <v>173</v>
      </c>
      <c r="N15" s="49">
        <v>2373</v>
      </c>
      <c r="O15" s="49">
        <v>52787</v>
      </c>
      <c r="P15" s="48"/>
    </row>
    <row r="16" spans="1:18" x14ac:dyDescent="0.45">
      <c r="A16" s="53">
        <v>44963</v>
      </c>
      <c r="B16" s="49">
        <v>24</v>
      </c>
      <c r="C16" s="49">
        <v>313</v>
      </c>
      <c r="D16" s="49">
        <v>1962</v>
      </c>
      <c r="E16" s="49">
        <v>856</v>
      </c>
      <c r="F16" s="49">
        <v>9546</v>
      </c>
      <c r="G16" s="49">
        <v>20</v>
      </c>
      <c r="H16" s="49">
        <v>104</v>
      </c>
      <c r="I16" s="49">
        <v>2</v>
      </c>
      <c r="J16" s="49">
        <v>1</v>
      </c>
      <c r="K16" s="49">
        <v>37748</v>
      </c>
      <c r="L16" s="49">
        <v>1</v>
      </c>
      <c r="M16" s="49">
        <v>171</v>
      </c>
      <c r="N16" s="49">
        <v>2385</v>
      </c>
      <c r="O16" s="49">
        <v>53133</v>
      </c>
      <c r="P16" s="48"/>
    </row>
    <row r="17" spans="1:16" x14ac:dyDescent="0.45">
      <c r="A17" s="53">
        <v>44970</v>
      </c>
      <c r="B17" s="49">
        <v>24</v>
      </c>
      <c r="C17" s="49">
        <v>310</v>
      </c>
      <c r="D17" s="49">
        <v>1997</v>
      </c>
      <c r="E17" s="49">
        <v>864</v>
      </c>
      <c r="F17" s="49">
        <v>9593</v>
      </c>
      <c r="G17" s="49">
        <v>21</v>
      </c>
      <c r="H17" s="49">
        <v>104</v>
      </c>
      <c r="I17" s="49">
        <v>2</v>
      </c>
      <c r="J17" s="49">
        <v>1</v>
      </c>
      <c r="K17" s="49">
        <v>37654</v>
      </c>
      <c r="L17" s="49">
        <v>1</v>
      </c>
      <c r="M17" s="49">
        <v>169</v>
      </c>
      <c r="N17" s="49">
        <v>2409</v>
      </c>
      <c r="O17" s="49">
        <v>53149</v>
      </c>
      <c r="P17" s="48"/>
    </row>
    <row r="18" spans="1:16" x14ac:dyDescent="0.45">
      <c r="A18" s="49" t="s">
        <v>25</v>
      </c>
      <c r="B18" s="49">
        <v>0</v>
      </c>
      <c r="C18" s="49">
        <v>-3</v>
      </c>
      <c r="D18" s="49">
        <v>35</v>
      </c>
      <c r="E18" s="49">
        <v>8</v>
      </c>
      <c r="F18" s="49">
        <v>47</v>
      </c>
      <c r="G18" s="49">
        <v>1</v>
      </c>
      <c r="H18" s="49">
        <v>0</v>
      </c>
      <c r="I18" s="49">
        <v>0</v>
      </c>
      <c r="J18" s="49">
        <v>0</v>
      </c>
      <c r="K18" s="49">
        <v>-94</v>
      </c>
      <c r="L18" s="49">
        <v>0</v>
      </c>
      <c r="M18" s="49">
        <v>-2</v>
      </c>
      <c r="N18" s="49">
        <v>24</v>
      </c>
      <c r="O18" s="49">
        <v>16</v>
      </c>
      <c r="P18" s="48"/>
    </row>
    <row r="19" spans="1:16" x14ac:dyDescent="0.4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48"/>
      <c r="M19" s="48"/>
      <c r="N19" s="48"/>
      <c r="O19" s="60"/>
      <c r="P19" s="48"/>
    </row>
    <row r="20" spans="1:16" ht="15.75" x14ac:dyDescent="0.45">
      <c r="A20" s="43" t="s">
        <v>26</v>
      </c>
      <c r="B20" s="43"/>
      <c r="C20" s="43"/>
      <c r="D20" s="43"/>
      <c r="E20" s="43"/>
      <c r="F20" s="43"/>
      <c r="G20" s="43"/>
      <c r="H20" s="43"/>
      <c r="I20" s="43"/>
      <c r="J20" s="48"/>
      <c r="K20" s="48"/>
      <c r="L20" s="48"/>
      <c r="M20" s="48"/>
      <c r="N20" s="48"/>
      <c r="O20" s="48"/>
      <c r="P20" s="48"/>
    </row>
    <row r="21" spans="1:16" ht="15.75" x14ac:dyDescent="0.45">
      <c r="A21" s="55" t="s">
        <v>27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60"/>
      <c r="P21" s="48"/>
    </row>
    <row r="22" spans="1:16" ht="15.75" x14ac:dyDescent="0.45">
      <c r="A22" s="55" t="s">
        <v>28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ht="15.75" x14ac:dyDescent="0.45">
      <c r="A23" s="55" t="s">
        <v>29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ht="15.75" x14ac:dyDescent="0.45">
      <c r="A24" s="55" t="s">
        <v>30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</sheetData>
  <mergeCells count="3">
    <mergeCell ref="D1:P1"/>
    <mergeCell ref="A1:C1"/>
    <mergeCell ref="A20:I20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zoomScale="85" zoomScaleNormal="85" workbookViewId="0">
      <selection activeCell="K24" sqref="K24"/>
    </sheetView>
  </sheetViews>
  <sheetFormatPr defaultRowHeight="14.25" x14ac:dyDescent="0.45"/>
  <cols>
    <col min="1" max="1" width="23" customWidth="1"/>
    <col min="2" max="2" width="13" customWidth="1"/>
    <col min="3" max="4" width="15" customWidth="1"/>
    <col min="5" max="5" width="9.86328125" customWidth="1"/>
    <col min="6" max="6" width="10.59765625" customWidth="1"/>
    <col min="7" max="7" width="9.265625" customWidth="1"/>
    <col min="8" max="8" width="12.265625" customWidth="1"/>
    <col min="9" max="9" width="14.86328125" customWidth="1"/>
    <col min="10" max="10" width="15" customWidth="1"/>
    <col min="11" max="11" width="16" customWidth="1"/>
    <col min="12" max="12" width="14.265625" customWidth="1"/>
    <col min="13" max="13" width="20" customWidth="1"/>
    <col min="14" max="14" width="30" bestFit="1" customWidth="1"/>
    <col min="15" max="15" width="14.265625" bestFit="1" customWidth="1"/>
  </cols>
  <sheetData>
    <row r="1" spans="1:12" x14ac:dyDescent="0.45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45">
      <c r="A2" s="1"/>
      <c r="B2" s="45"/>
      <c r="C2" s="46"/>
      <c r="D2" s="46"/>
      <c r="E2" s="46"/>
      <c r="F2" s="46"/>
      <c r="G2" s="46"/>
      <c r="H2" s="46"/>
      <c r="I2" s="47"/>
    </row>
    <row r="3" spans="1:12" s="3" customFormat="1" ht="70.5" customHeight="1" x14ac:dyDescent="0.4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31</v>
      </c>
      <c r="J3" s="4" t="s">
        <v>32</v>
      </c>
      <c r="K3" s="4" t="s">
        <v>33</v>
      </c>
      <c r="L3" s="4" t="s">
        <v>14</v>
      </c>
    </row>
    <row r="4" spans="1:12" x14ac:dyDescent="0.45">
      <c r="A4" s="27" t="s">
        <v>34</v>
      </c>
      <c r="B4" s="28">
        <f>'ESO informacija 02.13'!B4</f>
        <v>113</v>
      </c>
      <c r="C4" s="28">
        <f>'ESO informacija 02.13'!C4</f>
        <v>360</v>
      </c>
      <c r="D4" s="28">
        <f>'ESO informacija 02.13'!D4</f>
        <v>20674</v>
      </c>
      <c r="E4" s="28">
        <f>'ESO informacija 02.13'!E4</f>
        <v>16381</v>
      </c>
      <c r="F4" s="28">
        <f>'ESO informacija 02.13'!F4</f>
        <v>57690</v>
      </c>
      <c r="G4" s="28">
        <f>'ESO informacija 02.13'!H4</f>
        <v>9</v>
      </c>
      <c r="H4" s="28">
        <f>'ESO informacija 02.13'!G4</f>
        <v>1</v>
      </c>
      <c r="I4" s="29">
        <f>'ESO informacija 02.13'!K4</f>
        <v>95338</v>
      </c>
      <c r="J4" s="9">
        <f>'ESO informacija 02.13'!L4</f>
        <v>97689</v>
      </c>
      <c r="K4" s="9">
        <f>J4-I4</f>
        <v>2351</v>
      </c>
      <c r="L4" s="10">
        <f>K4/J4</f>
        <v>2.4066169169507313E-2</v>
      </c>
    </row>
    <row r="5" spans="1:12" x14ac:dyDescent="0.45">
      <c r="A5" s="27" t="s">
        <v>35</v>
      </c>
      <c r="B5" s="28">
        <f>'ESO informacija 02.13'!B5</f>
        <v>693</v>
      </c>
      <c r="C5" s="28">
        <f>'ESO informacija 02.13'!C5</f>
        <v>3885</v>
      </c>
      <c r="D5" s="28">
        <f>'ESO informacija 02.13'!D5</f>
        <v>79798</v>
      </c>
      <c r="E5" s="28">
        <f>'ESO informacija 02.13'!E5</f>
        <v>74671</v>
      </c>
      <c r="F5" s="28">
        <f>'ESO informacija 02.13'!F5</f>
        <v>535256</v>
      </c>
      <c r="G5" s="28">
        <f>'ESO informacija 02.13'!H5</f>
        <v>50</v>
      </c>
      <c r="H5" s="28">
        <f>'ESO informacija 02.13'!G5</f>
        <v>0</v>
      </c>
      <c r="I5" s="29">
        <f>'ESO informacija 02.13'!K5</f>
        <v>694941</v>
      </c>
      <c r="J5" s="9">
        <f>'ESO informacija 02.13'!L5</f>
        <v>738815</v>
      </c>
      <c r="K5" s="9">
        <f t="shared" ref="K5:K8" si="0">J5-I5</f>
        <v>43874</v>
      </c>
      <c r="L5" s="10">
        <f t="shared" ref="L5:L7" si="1">K5/J5</f>
        <v>5.9384284293090964E-2</v>
      </c>
    </row>
    <row r="6" spans="1:12" x14ac:dyDescent="0.45">
      <c r="A6" s="27" t="s">
        <v>36</v>
      </c>
      <c r="B6" s="28">
        <f>'ESO informacija 02.13'!B6</f>
        <v>214</v>
      </c>
      <c r="C6" s="28">
        <f>'ESO informacija 02.13'!C6</f>
        <v>1185</v>
      </c>
      <c r="D6" s="28">
        <f>'ESO informacija 02.13'!D6</f>
        <v>32379</v>
      </c>
      <c r="E6" s="28">
        <f>'ESO informacija 02.13'!E6</f>
        <v>35350</v>
      </c>
      <c r="F6" s="28">
        <f>'ESO informacija 02.13'!F6</f>
        <v>333100</v>
      </c>
      <c r="G6" s="28">
        <f>'ESO informacija 02.13'!H6</f>
        <v>18</v>
      </c>
      <c r="H6" s="28">
        <f>'ESO informacija 02.13'!G6</f>
        <v>26</v>
      </c>
      <c r="I6" s="29">
        <f>'ESO informacija 02.13'!K6</f>
        <v>403892</v>
      </c>
      <c r="J6" s="9">
        <f>'ESO informacija 02.13'!L6</f>
        <v>874972</v>
      </c>
      <c r="K6" s="9">
        <f t="shared" si="0"/>
        <v>471080</v>
      </c>
      <c r="L6" s="10">
        <f t="shared" si="1"/>
        <v>0.53839437147703018</v>
      </c>
    </row>
    <row r="7" spans="1:12" x14ac:dyDescent="0.45">
      <c r="A7" s="30" t="s">
        <v>37</v>
      </c>
      <c r="B7" s="28">
        <f>'ESO informacija 02.13'!B7</f>
        <v>0</v>
      </c>
      <c r="C7" s="28">
        <f>'ESO informacija 02.13'!C7</f>
        <v>0</v>
      </c>
      <c r="D7" s="28">
        <f>'ESO informacija 02.13'!D7</f>
        <v>111</v>
      </c>
      <c r="E7" s="28">
        <f>'ESO informacija 02.13'!E7</f>
        <v>85</v>
      </c>
      <c r="F7" s="28">
        <f>'ESO informacija 02.13'!F7</f>
        <v>46</v>
      </c>
      <c r="G7" s="28">
        <f>'ESO informacija 02.13'!H7</f>
        <v>0</v>
      </c>
      <c r="H7" s="28">
        <f>'ESO informacija 02.13'!G7</f>
        <v>0</v>
      </c>
      <c r="I7" s="29">
        <f>'ESO informacija 02.13'!K7</f>
        <v>339</v>
      </c>
      <c r="J7" s="9">
        <f>'ESO informacija 02.13'!L7</f>
        <v>1285</v>
      </c>
      <c r="K7" s="9">
        <f t="shared" si="0"/>
        <v>946</v>
      </c>
      <c r="L7" s="10">
        <f t="shared" si="1"/>
        <v>0.73618677042801561</v>
      </c>
    </row>
    <row r="8" spans="1:12" x14ac:dyDescent="0.45">
      <c r="A8" s="27" t="s">
        <v>38</v>
      </c>
      <c r="B8" s="29">
        <f>SUM(B4:B7)</f>
        <v>1020</v>
      </c>
      <c r="C8" s="29">
        <f t="shared" ref="C8:I8" si="2">SUM(C4:C7)</f>
        <v>5430</v>
      </c>
      <c r="D8" s="29">
        <f t="shared" si="2"/>
        <v>132962</v>
      </c>
      <c r="E8" s="29">
        <f t="shared" si="2"/>
        <v>126487</v>
      </c>
      <c r="F8" s="29">
        <f t="shared" si="2"/>
        <v>926092</v>
      </c>
      <c r="G8" s="29">
        <f t="shared" si="2"/>
        <v>77</v>
      </c>
      <c r="H8" s="29">
        <f t="shared" si="2"/>
        <v>27</v>
      </c>
      <c r="I8" s="29">
        <f t="shared" si="2"/>
        <v>1194510</v>
      </c>
      <c r="J8" s="11">
        <f>'ESO informacija 02.13'!L8</f>
        <v>1712761</v>
      </c>
      <c r="K8" s="12">
        <f t="shared" si="0"/>
        <v>518251</v>
      </c>
      <c r="L8" s="13"/>
    </row>
    <row r="9" spans="1:12" ht="28.5" x14ac:dyDescent="0.45">
      <c r="A9" s="2" t="s">
        <v>39</v>
      </c>
      <c r="B9" s="14">
        <f t="shared" ref="B9:H9" si="3">B4/$I$4</f>
        <v>1.1852566657576202E-3</v>
      </c>
      <c r="C9" s="14">
        <f t="shared" si="3"/>
        <v>3.7760389351570202E-3</v>
      </c>
      <c r="D9" s="14">
        <f t="shared" si="3"/>
        <v>0.21684952484843401</v>
      </c>
      <c r="E9" s="14">
        <f t="shared" si="3"/>
        <v>0.17182026054668653</v>
      </c>
      <c r="F9" s="14">
        <f t="shared" si="3"/>
        <v>0.60511023935891251</v>
      </c>
      <c r="G9" s="15">
        <f t="shared" si="3"/>
        <v>9.4400973378925507E-5</v>
      </c>
      <c r="H9" s="14">
        <f t="shared" si="3"/>
        <v>1.0488997042102834E-5</v>
      </c>
      <c r="I9" s="16"/>
      <c r="J9" s="17">
        <f>I4/J4</f>
        <v>0.97593383083049268</v>
      </c>
      <c r="K9" s="17">
        <f>K4/J4</f>
        <v>2.4066169169507313E-2</v>
      </c>
      <c r="L9" s="13"/>
    </row>
    <row r="10" spans="1:12" ht="28.5" x14ac:dyDescent="0.45">
      <c r="A10" s="2" t="s">
        <v>40</v>
      </c>
      <c r="B10" s="14">
        <f t="shared" ref="B10:H10" si="4">B5/$I$5</f>
        <v>9.9720695713736854E-4</v>
      </c>
      <c r="C10" s="14">
        <f t="shared" si="4"/>
        <v>5.5904026384973691E-3</v>
      </c>
      <c r="D10" s="14">
        <f t="shared" si="4"/>
        <v>0.11482701409184377</v>
      </c>
      <c r="E10" s="14">
        <f t="shared" si="4"/>
        <v>0.10744940937432099</v>
      </c>
      <c r="F10" s="14">
        <f t="shared" si="4"/>
        <v>0.77021790339035978</v>
      </c>
      <c r="G10" s="15">
        <f t="shared" si="4"/>
        <v>7.1948553906015045E-5</v>
      </c>
      <c r="H10" s="14">
        <f t="shared" si="4"/>
        <v>0</v>
      </c>
      <c r="I10" s="16"/>
      <c r="J10" s="17">
        <f>I5/J5</f>
        <v>0.94061571570690905</v>
      </c>
      <c r="K10" s="17">
        <f>K5/J5</f>
        <v>5.9384284293090964E-2</v>
      </c>
      <c r="L10" s="13"/>
    </row>
    <row r="11" spans="1:12" ht="28.5" x14ac:dyDescent="0.45">
      <c r="A11" s="2" t="s">
        <v>41</v>
      </c>
      <c r="B11" s="14">
        <f t="shared" ref="B11:H11" si="5">B6/$I$6</f>
        <v>5.2984461192596044E-4</v>
      </c>
      <c r="C11" s="14">
        <f t="shared" si="5"/>
        <v>2.9339526408049678E-3</v>
      </c>
      <c r="D11" s="14">
        <f t="shared" si="5"/>
        <v>8.0167470511919026E-2</v>
      </c>
      <c r="E11" s="14">
        <f t="shared" si="5"/>
        <v>8.75233973438444E-2</v>
      </c>
      <c r="F11" s="14">
        <f t="shared" si="5"/>
        <v>0.82472542164737106</v>
      </c>
      <c r="G11" s="18">
        <f t="shared" si="5"/>
        <v>4.4566369227417229E-5</v>
      </c>
      <c r="H11" s="14">
        <f t="shared" si="5"/>
        <v>6.4373644439602663E-5</v>
      </c>
      <c r="I11" s="16"/>
      <c r="J11" s="17">
        <f>I6/J6</f>
        <v>0.46160562852296988</v>
      </c>
      <c r="K11" s="17">
        <f>K6/J6</f>
        <v>0.53839437147703018</v>
      </c>
      <c r="L11" s="13"/>
    </row>
    <row r="12" spans="1:12" ht="28.5" x14ac:dyDescent="0.45">
      <c r="A12" s="2" t="s">
        <v>42</v>
      </c>
      <c r="B12" s="14">
        <f t="shared" ref="B12:H12" si="6">B7/$I$7</f>
        <v>0</v>
      </c>
      <c r="C12" s="14">
        <f t="shared" si="6"/>
        <v>0</v>
      </c>
      <c r="D12" s="14">
        <f t="shared" si="6"/>
        <v>0.32743362831858408</v>
      </c>
      <c r="E12" s="14">
        <f t="shared" si="6"/>
        <v>0.25073746312684364</v>
      </c>
      <c r="F12" s="14">
        <f t="shared" si="6"/>
        <v>0.13569321533923304</v>
      </c>
      <c r="G12" s="14">
        <f t="shared" si="6"/>
        <v>0</v>
      </c>
      <c r="H12" s="14">
        <f t="shared" si="6"/>
        <v>0</v>
      </c>
      <c r="I12" s="16"/>
      <c r="J12" s="17">
        <f>I7/J7</f>
        <v>0.26381322957198444</v>
      </c>
      <c r="K12" s="17">
        <f>K7/J7</f>
        <v>0.73618677042801561</v>
      </c>
      <c r="L12" s="13"/>
    </row>
    <row r="13" spans="1:12" ht="28.5" x14ac:dyDescent="0.45">
      <c r="A13" s="2" t="s">
        <v>43</v>
      </c>
      <c r="B13" s="14">
        <f t="shared" ref="B13:H13" si="7">B8/$I$8</f>
        <v>8.5390662279930679E-4</v>
      </c>
      <c r="C13" s="14">
        <f t="shared" si="7"/>
        <v>4.5457970213727801E-3</v>
      </c>
      <c r="D13" s="14">
        <f t="shared" si="7"/>
        <v>0.11131091409866807</v>
      </c>
      <c r="E13" s="14">
        <f t="shared" si="7"/>
        <v>0.10589028137060384</v>
      </c>
      <c r="F13" s="14">
        <f t="shared" si="7"/>
        <v>0.77529028639358399</v>
      </c>
      <c r="G13" s="18">
        <f t="shared" si="7"/>
        <v>6.4461578387790805E-5</v>
      </c>
      <c r="H13" s="14">
        <f t="shared" si="7"/>
        <v>2.2603410603511061E-5</v>
      </c>
      <c r="I13" s="16"/>
      <c r="J13" s="17">
        <f>I8/J8</f>
        <v>0.69741779501051226</v>
      </c>
      <c r="K13" s="17">
        <f>K8/J8</f>
        <v>0.30258220498948774</v>
      </c>
      <c r="L13" s="13"/>
    </row>
    <row r="14" spans="1:12" x14ac:dyDescent="0.45">
      <c r="A14" s="5" t="s">
        <v>44</v>
      </c>
    </row>
    <row r="15" spans="1:12" x14ac:dyDescent="0.45">
      <c r="I15" s="19"/>
    </row>
    <row r="16" spans="1:12" x14ac:dyDescent="0.45">
      <c r="I16" s="19"/>
    </row>
    <row r="17" spans="9:9" x14ac:dyDescent="0.45">
      <c r="I17" s="19"/>
    </row>
    <row r="18" spans="9:9" x14ac:dyDescent="0.45">
      <c r="I18" s="19"/>
    </row>
    <row r="19" spans="9:9" x14ac:dyDescent="0.4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zoomScale="80" zoomScaleNormal="80" workbookViewId="0">
      <selection activeCell="C18" sqref="C18"/>
    </sheetView>
  </sheetViews>
  <sheetFormatPr defaultRowHeight="14.25" x14ac:dyDescent="0.45"/>
  <cols>
    <col min="1" max="1" width="23" bestFit="1" customWidth="1"/>
    <col min="2" max="2" width="13.86328125" customWidth="1"/>
    <col min="3" max="3" width="18.59765625" bestFit="1" customWidth="1"/>
    <col min="4" max="4" width="14.73046875" bestFit="1" customWidth="1"/>
    <col min="5" max="5" width="16" bestFit="1" customWidth="1"/>
    <col min="6" max="6" width="14" customWidth="1"/>
    <col min="7" max="7" width="13.8632812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86328125" customWidth="1"/>
    <col min="15" max="15" width="20" customWidth="1"/>
    <col min="16" max="16" width="14.265625" bestFit="1" customWidth="1"/>
  </cols>
  <sheetData>
    <row r="1" spans="1:15" x14ac:dyDescent="0.45">
      <c r="A1" s="44" t="s">
        <v>49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45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02.13'!G3</f>
        <v>Imlitex</v>
      </c>
      <c r="H3" s="24" t="s">
        <v>8</v>
      </c>
      <c r="I3" s="24" t="s">
        <v>45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45">
      <c r="A4" s="1">
        <v>1</v>
      </c>
      <c r="B4" s="20">
        <f>'ESO informacija 02.13'!B4</f>
        <v>113</v>
      </c>
      <c r="C4" s="20">
        <f>'ESO informacija 02.13'!C4</f>
        <v>360</v>
      </c>
      <c r="D4" s="20">
        <f>'ESO informacija 02.13'!D4</f>
        <v>20674</v>
      </c>
      <c r="E4" s="20">
        <f>'ESO informacija 02.13'!E4</f>
        <v>16381</v>
      </c>
      <c r="F4" s="20">
        <f>'ESO informacija 02.13'!F4</f>
        <v>57690</v>
      </c>
      <c r="G4" s="20">
        <f>'ESO informacija 02.13'!G4</f>
        <v>1</v>
      </c>
      <c r="H4" s="20">
        <f>'ESO informacija 02.13'!H4</f>
        <v>9</v>
      </c>
      <c r="I4" s="23">
        <f>'ESO informacija 02.13'!P4</f>
        <v>110</v>
      </c>
      <c r="J4" s="20">
        <f>'ESO informacija 02.13'!J4</f>
        <v>0</v>
      </c>
      <c r="K4" s="20">
        <f>'ESO informacija 02.13'!K4</f>
        <v>95338</v>
      </c>
      <c r="L4" s="7">
        <f>'ESO informacija 02.13'!L4</f>
        <v>97689</v>
      </c>
      <c r="M4" s="7">
        <f>L4-K4</f>
        <v>2351</v>
      </c>
      <c r="N4" s="6">
        <f>M4/L4</f>
        <v>2.4066169169507313E-2</v>
      </c>
      <c r="O4" s="6">
        <f>1-N4</f>
        <v>0.97593383083049268</v>
      </c>
    </row>
    <row r="5" spans="1:15" x14ac:dyDescent="0.45">
      <c r="A5" s="1">
        <v>2</v>
      </c>
      <c r="B5" s="20">
        <f>'ESO informacija 02.13'!B5</f>
        <v>693</v>
      </c>
      <c r="C5" s="20">
        <f>'ESO informacija 02.13'!C5</f>
        <v>3885</v>
      </c>
      <c r="D5" s="20">
        <f>'ESO informacija 02.13'!D5</f>
        <v>79798</v>
      </c>
      <c r="E5" s="20">
        <f>'ESO informacija 02.13'!E5</f>
        <v>74671</v>
      </c>
      <c r="F5" s="20">
        <f>'ESO informacija 02.13'!F5</f>
        <v>535256</v>
      </c>
      <c r="G5" s="20">
        <f>'ESO informacija 02.13'!G5</f>
        <v>0</v>
      </c>
      <c r="H5" s="20">
        <f>'ESO informacija 02.13'!H5</f>
        <v>50</v>
      </c>
      <c r="I5" s="23">
        <f>'ESO informacija 02.13'!P5</f>
        <v>588</v>
      </c>
      <c r="J5" s="20">
        <f>'ESO informacija 02.13'!J5</f>
        <v>0</v>
      </c>
      <c r="K5" s="20">
        <f>'ESO informacija 02.13'!K5</f>
        <v>694941</v>
      </c>
      <c r="L5" s="7">
        <f>'ESO informacija 02.13'!L5</f>
        <v>738815</v>
      </c>
      <c r="M5" s="7">
        <f t="shared" ref="M5:M8" si="0">L5-K5</f>
        <v>43874</v>
      </c>
      <c r="N5" s="6">
        <f t="shared" ref="N5:N8" si="1">M5/L5</f>
        <v>5.9384284293090964E-2</v>
      </c>
      <c r="O5" s="6">
        <f t="shared" ref="O5:O8" si="2">1-N5</f>
        <v>0.94061571570690905</v>
      </c>
    </row>
    <row r="6" spans="1:15" x14ac:dyDescent="0.45">
      <c r="A6" s="1">
        <v>3</v>
      </c>
      <c r="B6" s="20">
        <f>'ESO informacija 02.13'!B6</f>
        <v>214</v>
      </c>
      <c r="C6" s="20">
        <f>'ESO informacija 02.13'!C6</f>
        <v>1185</v>
      </c>
      <c r="D6" s="20">
        <f>'ESO informacija 02.13'!D6</f>
        <v>32379</v>
      </c>
      <c r="E6" s="20">
        <f>'ESO informacija 02.13'!E6</f>
        <v>35350</v>
      </c>
      <c r="F6" s="20">
        <f>'ESO informacija 02.13'!F6</f>
        <v>333100</v>
      </c>
      <c r="G6" s="20">
        <f>'ESO informacija 02.13'!G6</f>
        <v>26</v>
      </c>
      <c r="H6" s="20">
        <f>'ESO informacija 02.13'!H6</f>
        <v>18</v>
      </c>
      <c r="I6" s="23">
        <f>'ESO informacija 02.13'!P6</f>
        <v>1620</v>
      </c>
      <c r="J6" s="20">
        <f>'ESO informacija 02.13'!J6</f>
        <v>0</v>
      </c>
      <c r="K6" s="20">
        <f>'ESO informacija 02.13'!K6</f>
        <v>403892</v>
      </c>
      <c r="L6" s="7">
        <f>'ESO informacija 02.13'!L6</f>
        <v>874972</v>
      </c>
      <c r="M6" s="7">
        <f t="shared" si="0"/>
        <v>471080</v>
      </c>
      <c r="N6" s="6">
        <f t="shared" si="1"/>
        <v>0.53839437147703018</v>
      </c>
      <c r="O6" s="6">
        <f t="shared" si="2"/>
        <v>0.46160562852296982</v>
      </c>
    </row>
    <row r="7" spans="1:15" x14ac:dyDescent="0.45">
      <c r="A7" s="1" t="s">
        <v>17</v>
      </c>
      <c r="B7" s="20">
        <f>'ESO informacija 02.13'!B7</f>
        <v>0</v>
      </c>
      <c r="C7" s="20">
        <f>'ESO informacija 02.13'!C7</f>
        <v>0</v>
      </c>
      <c r="D7" s="20">
        <f>'ESO informacija 02.13'!D7</f>
        <v>111</v>
      </c>
      <c r="E7" s="20">
        <f>'ESO informacija 02.13'!E7</f>
        <v>85</v>
      </c>
      <c r="F7" s="20">
        <f>'ESO informacija 02.13'!F7</f>
        <v>46</v>
      </c>
      <c r="G7" s="20">
        <f>'ESO informacija 02.13'!G7</f>
        <v>0</v>
      </c>
      <c r="H7" s="20">
        <f>'ESO informacija 02.13'!H7</f>
        <v>0</v>
      </c>
      <c r="I7" s="23">
        <f>'ESO informacija 02.13'!P7</f>
        <v>97</v>
      </c>
      <c r="J7" s="20">
        <f>'ESO informacija 02.13'!J7</f>
        <v>0</v>
      </c>
      <c r="K7" s="20">
        <f>'ESO informacija 02.13'!K7</f>
        <v>339</v>
      </c>
      <c r="L7" s="7">
        <f>'ESO informacija 02.13'!L7</f>
        <v>1285</v>
      </c>
      <c r="M7" s="7">
        <f t="shared" si="0"/>
        <v>946</v>
      </c>
      <c r="N7" s="6">
        <f t="shared" si="1"/>
        <v>0.73618677042801561</v>
      </c>
      <c r="O7" s="6">
        <f t="shared" si="2"/>
        <v>0.26381322957198439</v>
      </c>
    </row>
    <row r="8" spans="1:15" x14ac:dyDescent="0.45">
      <c r="A8" s="1" t="s">
        <v>18</v>
      </c>
      <c r="B8" s="23">
        <f>SUM(B4:B7)</f>
        <v>1020</v>
      </c>
      <c r="C8" s="23">
        <f t="shared" ref="C8:J8" si="3">SUM(C4:C7)</f>
        <v>5430</v>
      </c>
      <c r="D8" s="23">
        <f t="shared" si="3"/>
        <v>132962</v>
      </c>
      <c r="E8" s="23">
        <f t="shared" si="3"/>
        <v>126487</v>
      </c>
      <c r="F8" s="23">
        <f t="shared" si="3"/>
        <v>926092</v>
      </c>
      <c r="G8" s="23">
        <f t="shared" si="3"/>
        <v>27</v>
      </c>
      <c r="H8" s="23">
        <f t="shared" si="3"/>
        <v>77</v>
      </c>
      <c r="I8" s="23">
        <f t="shared" si="3"/>
        <v>2415</v>
      </c>
      <c r="J8" s="23">
        <f t="shared" si="3"/>
        <v>0</v>
      </c>
      <c r="K8" s="23">
        <f>SUM(B8:J8)</f>
        <v>1194510</v>
      </c>
      <c r="L8" s="7">
        <f>SUM(L4:L7)</f>
        <v>1712761</v>
      </c>
      <c r="M8" s="7">
        <f t="shared" si="0"/>
        <v>518251</v>
      </c>
      <c r="N8" s="6">
        <f t="shared" si="1"/>
        <v>0.30258220498948774</v>
      </c>
      <c r="O8" s="6">
        <f t="shared" si="2"/>
        <v>0.69741779501051226</v>
      </c>
    </row>
    <row r="10" spans="1:15" x14ac:dyDescent="0.45">
      <c r="A10" t="s">
        <v>46</v>
      </c>
      <c r="B10" s="33">
        <f>B8-'ESO informacija 02.13'!B8</f>
        <v>0</v>
      </c>
      <c r="C10" s="33">
        <f>C8-'ESO informacija 02.13'!C8</f>
        <v>0</v>
      </c>
      <c r="D10" s="33">
        <f>D8-'ESO informacija 02.13'!D8</f>
        <v>0</v>
      </c>
      <c r="E10" s="33">
        <f>E8-'ESO informacija 02.13'!E8</f>
        <v>0</v>
      </c>
      <c r="F10" s="33">
        <f>F8-'ESO informacija 02.13'!F8</f>
        <v>0</v>
      </c>
      <c r="G10" s="33">
        <f>G8-'ESO informacija 02.13'!G8</f>
        <v>0</v>
      </c>
      <c r="H10" s="33">
        <f>H8-'ESO informacija 02.13'!H8</f>
        <v>0</v>
      </c>
      <c r="I10" s="33">
        <f>I8-'ESO informacija 02.13'!I8-'ESO informacija 02.13'!P8</f>
        <v>0</v>
      </c>
      <c r="J10" s="33">
        <f>J8-'ESO informacija 02.13'!J8</f>
        <v>0</v>
      </c>
      <c r="K10" s="33">
        <f>K8-'ESO informacija 02.13'!K8</f>
        <v>0</v>
      </c>
      <c r="L10" s="33">
        <f>L8-'ESO informacija 02.13'!L8</f>
        <v>0</v>
      </c>
      <c r="M10" s="33">
        <f>M8-'ESO informacija 02.13'!M8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F0AA9F-310D-4C20-8E0E-20958B26F831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cd3c6b2-0c94-4514-a258-436dcc95bfc8"/>
    <ds:schemaRef ds:uri="b4e5c526-2a0f-47d3-8da2-7a4c66b168a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1F239C-3187-4DF6-A18B-52D33CA1A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02.13</vt:lpstr>
      <vt:lpstr>1. Grafikai 02.13</vt:lpstr>
      <vt:lpstr>2. Tinklapiui 02.13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Dainius Zamuiskas</cp:lastModifiedBy>
  <cp:revision/>
  <dcterms:created xsi:type="dcterms:W3CDTF">2015-06-05T18:17:20Z</dcterms:created>
  <dcterms:modified xsi:type="dcterms:W3CDTF">2023-02-15T12:57:54Z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