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e.zibort\Desktop\Kassavaitines ataskaitos\"/>
    </mc:Choice>
  </mc:AlternateContent>
  <xr:revisionPtr revIDLastSave="0" documentId="13_ncr:1_{CA5AF1CD-CCD9-4C34-B968-93AD73502FC9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ESO informacija 06.12" sheetId="7" r:id="rId1"/>
    <sheet name="1. Grafikai 06.12" sheetId="8" r:id="rId2"/>
    <sheet name="2. Tinklapiui 06.12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D18" i="7"/>
  <c r="E18" i="7"/>
  <c r="F18" i="7"/>
  <c r="G18" i="7"/>
  <c r="H18" i="7"/>
  <c r="I18" i="7"/>
  <c r="J18" i="7"/>
  <c r="K18" i="7"/>
  <c r="L18" i="7"/>
  <c r="M18" i="7"/>
  <c r="N18" i="7"/>
  <c r="B18" i="7"/>
  <c r="O17" i="7"/>
  <c r="O18" i="7" s="1"/>
  <c r="O15" i="7"/>
  <c r="L7" i="9" l="1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L5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G7" i="8"/>
  <c r="F7" i="8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H8" i="8" s="1"/>
  <c r="G4" i="8"/>
  <c r="F4" i="8"/>
  <c r="F8" i="8" s="1"/>
  <c r="E4" i="8"/>
  <c r="D4" i="8"/>
  <c r="C4" i="8"/>
  <c r="C8" i="8" s="1"/>
  <c r="B4" i="8"/>
  <c r="B8" i="8" s="1"/>
  <c r="H3" i="8"/>
  <c r="P8" i="7"/>
  <c r="L8" i="7"/>
  <c r="J8" i="8" s="1"/>
  <c r="J8" i="7"/>
  <c r="I8" i="7"/>
  <c r="H8" i="7"/>
  <c r="G8" i="7"/>
  <c r="F8" i="7"/>
  <c r="E8" i="7"/>
  <c r="D8" i="7"/>
  <c r="C8" i="7"/>
  <c r="B8" i="7"/>
  <c r="K7" i="7"/>
  <c r="M7" i="7" s="1"/>
  <c r="N7" i="7" s="1"/>
  <c r="O7" i="7" s="1"/>
  <c r="K6" i="7"/>
  <c r="M6" i="7" s="1"/>
  <c r="N6" i="7" s="1"/>
  <c r="O6" i="7" s="1"/>
  <c r="K5" i="7"/>
  <c r="K5" i="9" s="1"/>
  <c r="K4" i="7"/>
  <c r="I4" i="8" s="1"/>
  <c r="G8" i="8" l="1"/>
  <c r="C9" i="8"/>
  <c r="E8" i="8"/>
  <c r="D8" i="8"/>
  <c r="J9" i="8"/>
  <c r="G8" i="9"/>
  <c r="G10" i="9" s="1"/>
  <c r="J8" i="9"/>
  <c r="J10" i="9" s="1"/>
  <c r="M5" i="9"/>
  <c r="N5" i="9" s="1"/>
  <c r="O5" i="9" s="1"/>
  <c r="B8" i="9"/>
  <c r="B10" i="9" s="1"/>
  <c r="H8" i="9"/>
  <c r="H10" i="9" s="1"/>
  <c r="F8" i="9"/>
  <c r="F10" i="9" s="1"/>
  <c r="L8" i="9"/>
  <c r="L10" i="9" s="1"/>
  <c r="I8" i="9"/>
  <c r="I10" i="9" s="1"/>
  <c r="E8" i="9"/>
  <c r="E10" i="9" s="1"/>
  <c r="D8" i="9"/>
  <c r="D10" i="9" s="1"/>
  <c r="K6" i="9"/>
  <c r="M6" i="9" s="1"/>
  <c r="N6" i="9" s="1"/>
  <c r="O6" i="9" s="1"/>
  <c r="I6" i="8"/>
  <c r="H11" i="8" s="1"/>
  <c r="K8" i="7"/>
  <c r="M8" i="7" s="1"/>
  <c r="N8" i="7" s="1"/>
  <c r="O8" i="7" s="1"/>
  <c r="I7" i="8"/>
  <c r="C12" i="8" s="1"/>
  <c r="C8" i="9"/>
  <c r="C10" i="9" s="1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D9" i="8"/>
  <c r="K4" i="8"/>
  <c r="E9" i="8"/>
  <c r="I5" i="8"/>
  <c r="F9" i="8"/>
  <c r="M5" i="7"/>
  <c r="N5" i="7" s="1"/>
  <c r="O5" i="7" s="1"/>
  <c r="G9" i="8"/>
  <c r="H9" i="8"/>
  <c r="B9" i="8"/>
  <c r="B12" i="8" l="1"/>
  <c r="E12" i="8"/>
  <c r="D12" i="8"/>
  <c r="J12" i="8"/>
  <c r="K7" i="8"/>
  <c r="L7" i="8" s="1"/>
  <c r="K8" i="9"/>
  <c r="M8" i="9" s="1"/>
  <c r="D11" i="8"/>
  <c r="B11" i="8"/>
  <c r="G11" i="8"/>
  <c r="J11" i="8"/>
  <c r="I8" i="8"/>
  <c r="C13" i="8" s="1"/>
  <c r="F11" i="8"/>
  <c r="K6" i="8"/>
  <c r="L6" i="8" s="1"/>
  <c r="E11" i="8"/>
  <c r="C11" i="8"/>
  <c r="F12" i="8"/>
  <c r="G12" i="8"/>
  <c r="H12" i="8"/>
  <c r="J10" i="8"/>
  <c r="H10" i="8"/>
  <c r="G10" i="8"/>
  <c r="K5" i="8"/>
  <c r="F10" i="8"/>
  <c r="E10" i="8"/>
  <c r="D10" i="8"/>
  <c r="C10" i="8"/>
  <c r="B10" i="8"/>
  <c r="K9" i="8"/>
  <c r="L4" i="8"/>
  <c r="E13" i="8" l="1"/>
  <c r="K8" i="8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<sst xmlns="http://schemas.openxmlformats.org/spreadsheetml/2006/main" count="84" uniqueCount="50">
  <si>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</si>
  <si>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</si>
  <si>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</si>
  <si>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</si>
  <si>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</si>
  <si>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</si>
  <si>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</si>
  <si>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</si>
  <si>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</si>
  <si>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</si>
  <si>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</si>
  <si>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</si>
  <si>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</si>
  <si>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</si>
  <si>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</si>
  <si>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</si>
  <si>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</si>
  <si>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</si>
  <si>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</si>
  <si>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</si>
  <si>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</si>
  <si>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</si>
  <si>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</si>
  <si>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</si>
  <si>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</si>
  <si>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</si>
  <si>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</si>
  <si>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</si>
  <si>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</si>
  <si>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</si>
  <si>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</si>
  <si>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</si>
  <si>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</si>
  <si>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</si>
  <si>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</si>
  <si>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</si>
  <si>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</si>
  <si>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</si>
  <si>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</si>
  <si>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</si>
  <si>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</si>
  <si>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</si>
  <si>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</si>
  <si>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</si>
  <si>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</si>
  <si>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</si>
  <si>
    <r>
      <rPr>
        <vertAlign val="superscript"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- suplanuotas išėjimas iš VT/GT nuo 2023.07.01</t>
    </r>
  </si>
  <si>
    <t xml:space="preserve">                                                                                              2023 m. birželio 12 d. duomenys</t>
  </si>
  <si>
    <t>Importuojama dalis į sheetą "Grafikai 06.12" pilkai pažymėta</t>
  </si>
  <si>
    <t>2023 m. birželio 12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</si>
</sst>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7" fillId="0" borderId="0" xfId="0" applyFont="1"/>
    <xf numFmtId="3" fontId="17" fillId="0" borderId="0" xfId="0" applyNumberFormat="1" applyFont="1"/>
    <xf numFmtId="4" fontId="17" fillId="0" borderId="0" xfId="0" applyNumberFormat="1" applyFont="1"/>
    <xf numFmtId="3" fontId="0" fillId="0" borderId="1" xfId="0" applyNumberFormat="1" applyBorder="1"/>
    <xf numFmtId="0" fontId="20" fillId="0" borderId="1" xfId="0" applyFont="1" applyBorder="1"/>
    <xf numFmtId="3" fontId="0" fillId="5" borderId="1" xfId="0" applyNumberFormat="1" applyFill="1" applyBorder="1"/>
    <xf numFmtId="0" fontId="14" fillId="0" borderId="0" xfId="0" applyFont="1"/>
    <xf numFmtId="0" fontId="20" fillId="3" borderId="1" xfId="0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21" fillId="0" borderId="4" xfId="0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6" fontId="0" fillId="0" borderId="0" xfId="0" applyNumberFormat="1"/>
    <xf numFmtId="166" fontId="17" fillId="0" borderId="0" xfId="0" applyNumberFormat="1" applyFont="1"/>
    <xf numFmtId="10" fontId="17" fillId="0" borderId="0" xfId="0" applyNumberFormat="1" applyFont="1"/>
    <xf numFmtId="167" fontId="0" fillId="0" borderId="0" xfId="0" applyNumberFormat="1"/>
    <xf numFmtId="0" fontId="15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20" fillId="0" borderId="1" xfId="0" applyNumberFormat="1" applyFont="1" applyBorder="1" applyAlignment="1">
      <alignment horizontal="right" vertical="center"/>
    </xf>
    <xf numFmtId="3" fontId="20" fillId="2" borderId="1" xfId="0" applyNumberFormat="1" applyFont="1" applyFill="1" applyBorder="1" applyAlignment="1">
      <alignment horizontal="right" vertical="center"/>
    </xf>
    <xf numFmtId="1" fontId="20" fillId="3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06.12'!$I$3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06.12'!$I$4</c:f>
              <c:numCache>
                <c:formatCode>#\ ##0\ _€</c:formatCode>
                <c:ptCount val="1"/>
                <c:pt idx="0">
                  <c:v>95087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06.12'!$J$9</c15:f>
                <c15:dlblRangeCache>
                  <c:ptCount val="1"/>
                  <c:pt idx="0">
                    <c:v>97%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06.12'!$K$3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06.12'!$K$4</c:f>
              <c:numCache>
                <c:formatCode>#\ ##0\ _€</c:formatCode>
                <c:ptCount val="1"/>
                <c:pt idx="0">
                  <c:v>2570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06.12'!$K$9</c15:f>
                <c15:dlblRangeCache>
                  <c:ptCount val="1"/>
                  <c:pt idx="0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06.12'!$I$3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663AC3-A9FD-4F44-BA95-A08146B1100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3969D734-0977-407E-BB4C-167F3AA1FB1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06.12'!$I$5</c:f>
              <c:numCache>
                <c:formatCode>#\ ##0\ _€</c:formatCode>
                <c:ptCount val="1"/>
                <c:pt idx="0">
                  <c:v>697330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06.12'!$K$3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5EE1FB2-BB51-4A68-8C15-6711AB5A21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29B4E30-B2E3-4EC7-8C22-ACB06621FB8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06.12'!$K$5</c:f>
              <c:numCache>
                <c:formatCode>#\ ##0\ _€</c:formatCode>
                <c:ptCount val="1"/>
                <c:pt idx="0">
                  <c:v>41062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06.12'!$I$3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0E6D915-C6B5-4C51-89DF-919445EE1D1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3638792-33B2-4661-A9E8-C9EA71F6EB8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70529E7-383E-4119-A33B-2955A3C3CD0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05E30BF-CFF6-43E0-9172-39787C58EB7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019823D-A029-477C-9DD9-934534BDF7F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9A80EB1-3C65-4A93-A733-9AEF895ABAF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BD7C6B9-79B5-4C79-83D6-B1403E80AFB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AFEBFD5-7E90-44A9-BCFB-DEDEA1D1D3C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06.12'!$A$4:$A$8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06.12'!$I$4:$I$8</c:f>
              <c:numCache>
                <c:formatCode>#\ ##0\ _€</c:formatCode>
                <c:ptCount val="5"/>
                <c:pt idx="0">
                  <c:v>95087</c:v>
                </c:pt>
                <c:pt idx="1">
                  <c:v>697330</c:v>
                </c:pt>
                <c:pt idx="2">
                  <c:v>426100</c:v>
                </c:pt>
                <c:pt idx="3">
                  <c:v>493</c:v>
                </c:pt>
                <c:pt idx="4">
                  <c:v>1219010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06.12'!$J$9:$J$13</c15:f>
                <c15:dlblRangeCache>
                  <c:ptCount val="5"/>
                  <c:pt idx="0">
                    <c:v>97%</c:v>
                  </c:pt>
                  <c:pt idx="1">
                    <c:v>94%</c:v>
                  </c:pt>
                  <c:pt idx="2">
                    <c:v>48%</c:v>
                  </c:pt>
                  <c:pt idx="3">
                    <c:v>40%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06.12'!$K$3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2E759C-F001-4515-BFE2-0C9F7B8C332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1425509-DE1F-4417-9EDF-D3582CB4412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06.12'!$A$4:$A$8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06.12'!$K$4:$K$8</c:f>
              <c:numCache>
                <c:formatCode>#\ ##0\ _€</c:formatCode>
                <c:ptCount val="5"/>
                <c:pt idx="0">
                  <c:v>2570</c:v>
                </c:pt>
                <c:pt idx="1">
                  <c:v>41062</c:v>
                </c:pt>
                <c:pt idx="2">
                  <c:v>456615</c:v>
                </c:pt>
                <c:pt idx="3">
                  <c:v>727</c:v>
                </c:pt>
                <c:pt idx="4" formatCode="_-* #\ ##0\ _€_-;\-* #\ ##0\ _€_-;_-* &quot;-&quot;\ _€_-;_-@_-">
                  <c:v>500974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06.12'!$K$9:$K$13</c15:f>
                <c15:dlblRangeCache>
                  <c:ptCount val="5"/>
                  <c:pt idx="0">
                    <c:v>3%</c:v>
                  </c:pt>
                  <c:pt idx="1">
                    <c:v>6%</c:v>
                  </c:pt>
                  <c:pt idx="2">
                    <c:v>52%</c:v>
                  </c:pt>
                  <c:pt idx="3">
                    <c:v>60%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06.12'!$A$4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402DAE1-3EF5-466D-8F64-BA87C0133B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281FA1-EB74-4161-96F4-9468F55443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7320D39-198F-41A7-B94A-1931794E05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layout>
                <c:manualLayout>
                  <c:x val="-3.0173939694886822E-3"/>
                  <c:y val="5.9901323182494888E-3"/>
                </c:manualLayout>
              </c:layout>
              <c:tx>
                <c:rich>
                  <a:bodyPr/>
                  <a:lstStyle/>
                  <a:p>
                    <a:fld id="{54C6DC9D-2AF3-4C97-87B7-02B008DC45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layout>
                <c:manualLayout>
                  <c:x val="-1.206957587795484E-2"/>
                  <c:y val="-5.9901323182495981E-3"/>
                </c:manualLayout>
              </c:layout>
              <c:tx>
                <c:rich>
                  <a:bodyPr/>
                  <a:lstStyle/>
                  <a:p>
                    <a:fld id="{7B966A8D-51CA-4345-B1ED-588C0763DB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06.12'!$C$3:$G$3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06.12'!$C$4:$G$4</c:f>
              <c:numCache>
                <c:formatCode>#\ ##0\ _€</c:formatCode>
                <c:ptCount val="5"/>
                <c:pt idx="0">
                  <c:v>401</c:v>
                </c:pt>
                <c:pt idx="1">
                  <c:v>25304</c:v>
                </c:pt>
                <c:pt idx="2">
                  <c:v>15166</c:v>
                </c:pt>
                <c:pt idx="3">
                  <c:v>54165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06.12'!$C$9:$G$9</c15:f>
                <c15:dlblRangeCache>
                  <c:ptCount val="5"/>
                  <c:pt idx="0">
                    <c:v>0,4%</c:v>
                  </c:pt>
                  <c:pt idx="1">
                    <c:v>26,6%</c:v>
                  </c:pt>
                  <c:pt idx="2">
                    <c:v>15,9%</c:v>
                  </c:pt>
                  <c:pt idx="3">
                    <c:v>57,0%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06.12'!$A$5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78272862699071E-2"/>
                  <c:y val="-3.4293507521978954E-2"/>
                </c:manualLayout>
              </c:layout>
              <c:tx>
                <c:rich>
                  <a:bodyPr/>
                  <a:lstStyle/>
                  <a:p>
                    <a:fld id="{948825BA-2450-4B7F-A573-98C2AADF4D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layout>
                <c:manualLayout>
                  <c:x val="3.0173939694887377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DA513EF6-75B2-41E0-A224-9ED03011E8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layout>
                <c:manualLayout>
                  <c:x val="0"/>
                  <c:y val="8.9851984773743985E-3"/>
                </c:manualLayout>
              </c:layout>
              <c:tx>
                <c:rich>
                  <a:bodyPr/>
                  <a:lstStyle/>
                  <a:p>
                    <a:fld id="{33009CCF-C5E3-48EE-A4B4-0F1975DDA5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3EDFED6-7CEF-4E0A-A5C1-7542692326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layout>
                <c:manualLayout>
                  <c:x val="3.3191333664375509E-2"/>
                  <c:y val="-4.4925992386871991E-2"/>
                </c:manualLayout>
              </c:layout>
              <c:tx>
                <c:rich>
                  <a:bodyPr/>
                  <a:lstStyle/>
                  <a:p>
                    <a:fld id="{F8E66383-4178-4173-9866-603BDD510D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06.12'!$C$3:$G$3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06.12'!$C$5:$G$5</c:f>
              <c:numCache>
                <c:formatCode>#\ ##0\ _€</c:formatCode>
                <c:ptCount val="5"/>
                <c:pt idx="0">
                  <c:v>3924</c:v>
                </c:pt>
                <c:pt idx="1">
                  <c:v>95775</c:v>
                </c:pt>
                <c:pt idx="2">
                  <c:v>71770</c:v>
                </c:pt>
                <c:pt idx="3">
                  <c:v>525517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06.12'!$C$10:$G$10</c15:f>
                <c15:dlblRangeCache>
                  <c:ptCount val="5"/>
                  <c:pt idx="0">
                    <c:v>0,6%</c:v>
                  </c:pt>
                  <c:pt idx="1">
                    <c:v>13,7%</c:v>
                  </c:pt>
                  <c:pt idx="2">
                    <c:v>10,3%</c:v>
                  </c:pt>
                  <c:pt idx="3">
                    <c:v>75,4%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06.12'!$A$6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9913588489236E-2"/>
                  <c:y val="-1.5424590719492827E-2"/>
                </c:manualLayout>
              </c:layout>
              <c:tx>
                <c:rich>
                  <a:bodyPr/>
                  <a:lstStyle/>
                  <a:p>
                    <a:fld id="{15A7AB09-67AD-4651-A4DD-1BE0CADC10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layout>
                <c:manualLayout>
                  <c:x val="2.9855991856601906E-3"/>
                  <c:y val="1.2878789799390031E-2"/>
                </c:manualLayout>
              </c:layout>
              <c:tx>
                <c:rich>
                  <a:bodyPr/>
                  <a:lstStyle/>
                  <a:p>
                    <a:fld id="{F9173C61-DBBA-4ADA-9351-8F3CBB3EFC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layout>
                <c:manualLayout>
                  <c:x val="9.0521819084660466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702E5645-3ED6-4FF6-991A-AE5FA58FF7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layout>
                <c:manualLayout>
                  <c:x val="1.2069575877954729E-2"/>
                  <c:y val="-5.4908911938185047E-17"/>
                </c:manualLayout>
              </c:layout>
              <c:tx>
                <c:rich>
                  <a:bodyPr/>
                  <a:lstStyle/>
                  <a:p>
                    <a:fld id="{DC2D5282-F6E4-4587-BD2C-8C2B206A1D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layout>
                <c:manualLayout>
                  <c:x val="2.2630454771165119E-2"/>
                  <c:y val="-1.0981782387637009E-16"/>
                </c:manualLayout>
              </c:layout>
              <c:tx>
                <c:rich>
                  <a:bodyPr/>
                  <a:lstStyle/>
                  <a:p>
                    <a:fld id="{19C2D8BB-E21C-48C1-B3B4-F8D84343D8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06.12'!$C$3:$G$3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06.12'!$C$6:$G$6</c:f>
              <c:numCache>
                <c:formatCode>#\ ##0\ _€</c:formatCode>
                <c:ptCount val="5"/>
                <c:pt idx="0">
                  <c:v>1317</c:v>
                </c:pt>
                <c:pt idx="1">
                  <c:v>48248</c:v>
                </c:pt>
                <c:pt idx="2">
                  <c:v>35450</c:v>
                </c:pt>
                <c:pt idx="3">
                  <c:v>339268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06.12'!$C$11:$G$11</c15:f>
                <c15:dlblRangeCache>
                  <c:ptCount val="5"/>
                  <c:pt idx="0">
                    <c:v>0,3%</c:v>
                  </c:pt>
                  <c:pt idx="1">
                    <c:v>11,3%</c:v>
                  </c:pt>
                  <c:pt idx="2">
                    <c:v>8,3%</c:v>
                  </c:pt>
                  <c:pt idx="3">
                    <c:v>79,6%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06.12'!$A$7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06.12'!$C$3:$G$3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06.12'!$C$7:$G$7</c:f>
              <c:numCache>
                <c:formatCode>#\ ##0\ _€</c:formatCode>
                <c:ptCount val="5"/>
                <c:pt idx="0">
                  <c:v>2</c:v>
                </c:pt>
                <c:pt idx="1">
                  <c:v>115</c:v>
                </c:pt>
                <c:pt idx="2">
                  <c:v>50</c:v>
                </c:pt>
                <c:pt idx="3">
                  <c:v>221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06.12'!$A$8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37976053424968E-2"/>
                  <c:y val="-3.092936431253680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3.8988474550087554E-2"/>
                  <c:y val="-6.43939224211842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3.7274057712708579E-2"/>
                  <c:y val="-2.9950661591247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4.6255050498825348E-2"/>
                  <c:y val="4.4925992386871989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06.12'!$C$3:$G$3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06.12'!$C$8:$G$8</c:f>
              <c:numCache>
                <c:formatCode>#\ ##0\ _€</c:formatCode>
                <c:ptCount val="5"/>
                <c:pt idx="0">
                  <c:v>5644</c:v>
                </c:pt>
                <c:pt idx="1">
                  <c:v>169442</c:v>
                </c:pt>
                <c:pt idx="2">
                  <c:v>122436</c:v>
                </c:pt>
                <c:pt idx="3">
                  <c:v>919171</c:v>
                </c:pt>
                <c:pt idx="4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06.12'!$C$13:$G$13</c15:f>
                <c15:dlblRangeCache>
                  <c:ptCount val="5"/>
                  <c:pt idx="0">
                    <c:v>0,5%</c:v>
                  </c:pt>
                  <c:pt idx="1">
                    <c:v>13,9%</c:v>
                  </c:pt>
                  <c:pt idx="2">
                    <c:v>10,0%</c:v>
                  </c:pt>
                  <c:pt idx="3">
                    <c:v>75,4%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1451565</xdr:colOff>
      <xdr:row>63</xdr:row>
      <xdr:rowOff>56837</xdr:rowOff>
    </xdr:from>
    <xdr:to>
      <xdr:col>7</xdr:col>
      <xdr:colOff>727187</xdr:colOff>
      <xdr:row>69</xdr:row>
      <xdr:rowOff>7082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1460889</xdr:colOff>
      <xdr:row>68</xdr:row>
      <xdr:rowOff>173403</xdr:rowOff>
    </xdr:from>
    <xdr:to>
      <xdr:col>7</xdr:col>
      <xdr:colOff>750780</xdr:colOff>
      <xdr:row>74</xdr:row>
      <xdr:rowOff>120062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1335741</xdr:colOff>
      <xdr:row>16</xdr:row>
      <xdr:rowOff>152398</xdr:rowOff>
    </xdr:from>
    <xdr:to>
      <xdr:col>10</xdr:col>
      <xdr:colOff>286872</xdr:colOff>
      <xdr:row>40</xdr:row>
      <xdr:rowOff>89646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zoomScale="70" zoomScaleNormal="70" workbookViewId="0">
      <selection activeCell="A14" sqref="A14:XFD14"/>
    </sheetView>
  </sheetViews>
  <sheetFormatPr defaultRowHeight="14.4" x14ac:dyDescent="0.3"/>
  <cols>
    <col min="1" max="1" width="27.33203125" customWidth="1"/>
    <col min="2" max="2" width="13.88671875" customWidth="1"/>
    <col min="3" max="3" width="18.5546875" bestFit="1" customWidth="1"/>
    <col min="4" max="4" width="14.6640625" bestFit="1" customWidth="1"/>
    <col min="5" max="5" width="16" bestFit="1" customWidth="1"/>
    <col min="6" max="6" width="14" customWidth="1"/>
    <col min="7" max="7" width="13.88671875" bestFit="1" customWidth="1"/>
    <col min="8" max="8" width="20" bestFit="1" customWidth="1"/>
    <col min="9" max="9" width="15" bestFit="1" customWidth="1"/>
    <col min="10" max="10" width="9.6640625" customWidth="1"/>
    <col min="11" max="11" width="10" customWidth="1"/>
    <col min="12" max="12" width="18" bestFit="1" customWidth="1"/>
    <col min="13" max="13" width="18" customWidth="1"/>
    <col min="14" max="14" width="15.88671875" customWidth="1"/>
    <col min="15" max="15" width="20" customWidth="1"/>
    <col min="16" max="16" width="23.88671875" customWidth="1"/>
    <col min="17" max="17" width="14.33203125" bestFit="1" customWidth="1"/>
  </cols>
  <sheetData>
    <row r="1" spans="1:18" x14ac:dyDescent="0.3">
      <c r="A1" s="62" t="s">
        <v>48</v>
      </c>
      <c r="B1" s="62"/>
      <c r="C1" s="62"/>
      <c r="D1" s="61" t="s">
        <v>47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4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3">
      <c r="A4" s="20">
        <v>1</v>
      </c>
      <c r="B4" s="47">
        <v>0</v>
      </c>
      <c r="C4" s="70">
        <v>401</v>
      </c>
      <c r="D4" s="70">
        <v>25304</v>
      </c>
      <c r="E4" s="70">
        <v>15166</v>
      </c>
      <c r="F4" s="70">
        <v>54165</v>
      </c>
      <c r="G4" s="52">
        <v>0</v>
      </c>
      <c r="H4" s="51">
        <v>13</v>
      </c>
      <c r="I4" s="52">
        <v>0</v>
      </c>
      <c r="J4" s="52">
        <v>0</v>
      </c>
      <c r="K4" s="31">
        <f>SUM(B4:J4)+P4</f>
        <v>95087</v>
      </c>
      <c r="L4" s="71">
        <v>97657</v>
      </c>
      <c r="M4" s="7">
        <f>L4-K4</f>
        <v>2570</v>
      </c>
      <c r="N4" s="6">
        <f>M4/L4</f>
        <v>2.6316597888528217E-2</v>
      </c>
      <c r="O4" s="6">
        <f>1-N4</f>
        <v>0.97368340211147175</v>
      </c>
      <c r="P4" s="72">
        <v>38</v>
      </c>
      <c r="Q4" s="33"/>
      <c r="R4" s="33"/>
    </row>
    <row r="5" spans="1:18" x14ac:dyDescent="0.3">
      <c r="A5" s="20">
        <v>2</v>
      </c>
      <c r="B5" s="47">
        <v>0</v>
      </c>
      <c r="C5" s="70">
        <v>3924</v>
      </c>
      <c r="D5" s="70">
        <v>95775</v>
      </c>
      <c r="E5" s="70">
        <v>71770</v>
      </c>
      <c r="F5" s="70">
        <v>525517</v>
      </c>
      <c r="G5" s="53">
        <v>0</v>
      </c>
      <c r="H5" s="51">
        <v>56</v>
      </c>
      <c r="I5" s="53">
        <v>0</v>
      </c>
      <c r="J5" s="53">
        <v>0</v>
      </c>
      <c r="K5" s="31">
        <f>SUM(B5:J5)+P5</f>
        <v>697330</v>
      </c>
      <c r="L5" s="71">
        <v>738392</v>
      </c>
      <c r="M5" s="7">
        <f>L5-K5</f>
        <v>41062</v>
      </c>
      <c r="N5" s="6">
        <f>M5/L5</f>
        <v>5.5610028277662815E-2</v>
      </c>
      <c r="O5" s="6">
        <f>1-N5</f>
        <v>0.94438997172233718</v>
      </c>
      <c r="P5" s="72">
        <v>288</v>
      </c>
      <c r="Q5" s="33"/>
      <c r="R5" s="33"/>
    </row>
    <row r="6" spans="1:18" x14ac:dyDescent="0.3">
      <c r="A6" s="20">
        <v>3</v>
      </c>
      <c r="B6" s="47">
        <v>0</v>
      </c>
      <c r="C6" s="70">
        <v>1317</v>
      </c>
      <c r="D6" s="70">
        <v>48248</v>
      </c>
      <c r="E6" s="70">
        <v>35450</v>
      </c>
      <c r="F6" s="70">
        <v>339268</v>
      </c>
      <c r="G6" s="53">
        <v>0</v>
      </c>
      <c r="H6" s="51">
        <v>25</v>
      </c>
      <c r="I6" s="53">
        <v>0</v>
      </c>
      <c r="J6" s="53">
        <v>0</v>
      </c>
      <c r="K6" s="31">
        <f>SUM(B6:J6)+P6</f>
        <v>426100</v>
      </c>
      <c r="L6" s="71">
        <v>882715</v>
      </c>
      <c r="M6" s="7">
        <f>L6-K6</f>
        <v>456615</v>
      </c>
      <c r="N6" s="6">
        <f>M6/L6</f>
        <v>0.51728474082801357</v>
      </c>
      <c r="O6" s="6">
        <f>1-N6</f>
        <v>0.48271525917198643</v>
      </c>
      <c r="P6" s="72">
        <v>1792</v>
      </c>
      <c r="Q6" s="33"/>
      <c r="R6" s="33"/>
    </row>
    <row r="7" spans="1:18" x14ac:dyDescent="0.3">
      <c r="A7" s="20" t="s">
        <v>17</v>
      </c>
      <c r="B7" s="47">
        <v>0</v>
      </c>
      <c r="C7" s="70">
        <v>2</v>
      </c>
      <c r="D7" s="70">
        <v>115</v>
      </c>
      <c r="E7" s="70">
        <v>50</v>
      </c>
      <c r="F7" s="70">
        <v>221</v>
      </c>
      <c r="G7" s="53">
        <v>0</v>
      </c>
      <c r="H7" s="51">
        <v>0</v>
      </c>
      <c r="I7" s="53">
        <v>0</v>
      </c>
      <c r="J7" s="53">
        <v>0</v>
      </c>
      <c r="K7" s="31">
        <f>SUM(B7:J7)+P7</f>
        <v>493</v>
      </c>
      <c r="L7" s="71">
        <v>1220</v>
      </c>
      <c r="M7" s="7">
        <f>L7-K7</f>
        <v>727</v>
      </c>
      <c r="N7" s="6">
        <f>M7/L7</f>
        <v>0.59590163934426232</v>
      </c>
      <c r="O7" s="6">
        <f>1-N7</f>
        <v>0.40409836065573768</v>
      </c>
      <c r="P7" s="72">
        <v>105</v>
      </c>
      <c r="Q7" s="33"/>
      <c r="R7" s="33"/>
    </row>
    <row r="8" spans="1:18" x14ac:dyDescent="0.3">
      <c r="A8" s="20" t="s">
        <v>18</v>
      </c>
      <c r="B8" s="46">
        <f>SUM(B4:B7)</f>
        <v>0</v>
      </c>
      <c r="C8" s="54">
        <f t="shared" ref="C8:J8" si="0">SUM(C4:C7)</f>
        <v>5644</v>
      </c>
      <c r="D8" s="54">
        <f t="shared" si="0"/>
        <v>169442</v>
      </c>
      <c r="E8" s="54">
        <f t="shared" si="0"/>
        <v>122436</v>
      </c>
      <c r="F8" s="54">
        <f t="shared" si="0"/>
        <v>919171</v>
      </c>
      <c r="G8" s="54">
        <f t="shared" si="0"/>
        <v>0</v>
      </c>
      <c r="H8" s="54">
        <f t="shared" si="0"/>
        <v>94</v>
      </c>
      <c r="I8" s="23">
        <f t="shared" si="0"/>
        <v>0</v>
      </c>
      <c r="J8" s="23">
        <f t="shared" si="0"/>
        <v>0</v>
      </c>
      <c r="K8" s="23">
        <f>SUM(K4:K7)</f>
        <v>1219010</v>
      </c>
      <c r="L8" s="48">
        <f>SUM(L4:L7)</f>
        <v>1719984</v>
      </c>
      <c r="M8" s="7">
        <f>L8-K8</f>
        <v>500974</v>
      </c>
      <c r="N8" s="6">
        <f>M8/L8</f>
        <v>0.2912666629457018</v>
      </c>
      <c r="O8" s="6">
        <f>1-N8</f>
        <v>0.7087333370542982</v>
      </c>
      <c r="P8" s="50">
        <f>SUM(P4:P7)</f>
        <v>2223</v>
      </c>
      <c r="Q8" s="33"/>
      <c r="R8" s="33"/>
    </row>
    <row r="9" spans="1:18" x14ac:dyDescent="0.3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  <c r="N9" s="44"/>
      <c r="O9" s="44"/>
      <c r="P9" s="43"/>
    </row>
    <row r="10" spans="1:18" x14ac:dyDescent="0.3">
      <c r="A10" s="43"/>
      <c r="B10" s="44"/>
      <c r="C10" s="58"/>
      <c r="D10" s="58"/>
      <c r="E10" s="58"/>
      <c r="F10" s="58"/>
      <c r="G10" s="58"/>
      <c r="H10" s="58"/>
      <c r="I10" s="58"/>
      <c r="J10" s="58"/>
      <c r="K10" s="58"/>
      <c r="L10" s="59"/>
      <c r="M10" s="59"/>
      <c r="N10" s="44"/>
      <c r="O10" s="44"/>
      <c r="P10" s="43"/>
    </row>
    <row r="11" spans="1:18" x14ac:dyDescent="0.3">
      <c r="C11" s="33"/>
      <c r="D11" s="33"/>
      <c r="E11" s="33"/>
      <c r="F11" s="33"/>
    </row>
    <row r="12" spans="1:18" ht="16.2" x14ac:dyDescent="0.3">
      <c r="A12" s="37" t="s">
        <v>19</v>
      </c>
      <c r="C12" s="35"/>
      <c r="K12" s="33"/>
      <c r="L12" s="33"/>
      <c r="M12" s="33"/>
      <c r="P12" s="33"/>
    </row>
    <row r="13" spans="1:18" s="34" customFormat="1" ht="43.5" customHeight="1" x14ac:dyDescent="0.3">
      <c r="A13" s="41" t="s">
        <v>20</v>
      </c>
      <c r="B13" s="39" t="s">
        <v>2</v>
      </c>
      <c r="C13" s="39" t="s">
        <v>3</v>
      </c>
      <c r="D13" s="39" t="s">
        <v>4</v>
      </c>
      <c r="E13" s="39" t="s">
        <v>5</v>
      </c>
      <c r="F13" s="39" t="s">
        <v>6</v>
      </c>
      <c r="G13" s="40" t="s">
        <v>7</v>
      </c>
      <c r="H13" s="40" t="s">
        <v>21</v>
      </c>
      <c r="I13" s="39" t="s">
        <v>8</v>
      </c>
      <c r="J13" s="39" t="s">
        <v>22</v>
      </c>
      <c r="K13" s="39" t="s">
        <v>9</v>
      </c>
      <c r="L13" s="39" t="s">
        <v>23</v>
      </c>
      <c r="M13" s="39" t="s">
        <v>10</v>
      </c>
      <c r="N13" s="39" t="s">
        <v>24</v>
      </c>
      <c r="O13" s="39" t="s">
        <v>11</v>
      </c>
    </row>
    <row r="14" spans="1:18" x14ac:dyDescent="0.3">
      <c r="A14" s="36">
        <v>45068</v>
      </c>
      <c r="B14" s="1">
        <v>23</v>
      </c>
      <c r="C14" s="1">
        <v>256</v>
      </c>
      <c r="D14" s="1">
        <v>2060</v>
      </c>
      <c r="E14" s="1">
        <v>956</v>
      </c>
      <c r="F14" s="1">
        <v>10089</v>
      </c>
      <c r="G14" s="1">
        <v>40</v>
      </c>
      <c r="H14" s="1">
        <v>104</v>
      </c>
      <c r="I14" s="1">
        <v>2</v>
      </c>
      <c r="J14" s="1">
        <v>1</v>
      </c>
      <c r="K14" s="1">
        <v>35799</v>
      </c>
      <c r="L14" s="1">
        <v>1</v>
      </c>
      <c r="M14" s="1">
        <v>148</v>
      </c>
      <c r="N14" s="1">
        <v>2467</v>
      </c>
      <c r="O14" s="1">
        <v>51946</v>
      </c>
    </row>
    <row r="15" spans="1:18" x14ac:dyDescent="0.3">
      <c r="A15" s="36">
        <v>45075</v>
      </c>
      <c r="B15" s="1">
        <v>22</v>
      </c>
      <c r="C15" s="1">
        <v>248</v>
      </c>
      <c r="D15" s="1">
        <v>2036</v>
      </c>
      <c r="E15" s="1">
        <v>940</v>
      </c>
      <c r="F15" s="1">
        <v>10008</v>
      </c>
      <c r="G15" s="1">
        <v>40</v>
      </c>
      <c r="H15" s="1">
        <v>104</v>
      </c>
      <c r="I15" s="1">
        <v>2</v>
      </c>
      <c r="J15" s="1">
        <v>1</v>
      </c>
      <c r="K15" s="1">
        <v>35539</v>
      </c>
      <c r="L15" s="1">
        <v>1</v>
      </c>
      <c r="M15" s="1">
        <v>148</v>
      </c>
      <c r="N15" s="1">
        <v>2463</v>
      </c>
      <c r="O15" s="1">
        <f>SUM(B15:N15)</f>
        <v>51552</v>
      </c>
    </row>
    <row r="16" spans="1:18" x14ac:dyDescent="0.3">
      <c r="A16" s="56">
        <v>45082</v>
      </c>
      <c r="B16" s="55">
        <v>22</v>
      </c>
      <c r="C16" s="55">
        <v>246</v>
      </c>
      <c r="D16" s="55">
        <v>2040</v>
      </c>
      <c r="E16" s="55">
        <v>961</v>
      </c>
      <c r="F16" s="55">
        <v>9975</v>
      </c>
      <c r="G16" s="55">
        <v>40</v>
      </c>
      <c r="H16" s="55">
        <v>103</v>
      </c>
      <c r="I16" s="55">
        <v>2</v>
      </c>
      <c r="J16" s="55">
        <v>1</v>
      </c>
      <c r="K16" s="55">
        <v>35262</v>
      </c>
      <c r="L16" s="55">
        <v>1</v>
      </c>
      <c r="M16" s="55">
        <v>144</v>
      </c>
      <c r="N16" s="55">
        <v>2455</v>
      </c>
      <c r="O16" s="55">
        <v>51252</v>
      </c>
    </row>
    <row r="17" spans="1:15" x14ac:dyDescent="0.3">
      <c r="A17" s="56">
        <v>45089</v>
      </c>
      <c r="B17" s="55">
        <v>22</v>
      </c>
      <c r="C17" s="55">
        <v>244</v>
      </c>
      <c r="D17" s="55">
        <v>2045</v>
      </c>
      <c r="E17" s="55">
        <v>962</v>
      </c>
      <c r="F17" s="55">
        <v>9977</v>
      </c>
      <c r="G17" s="55">
        <v>39</v>
      </c>
      <c r="H17" s="55">
        <v>103</v>
      </c>
      <c r="I17" s="55">
        <v>2</v>
      </c>
      <c r="J17" s="55">
        <v>1</v>
      </c>
      <c r="K17" s="55">
        <v>35142</v>
      </c>
      <c r="L17" s="55">
        <v>1</v>
      </c>
      <c r="M17" s="55">
        <v>144</v>
      </c>
      <c r="N17" s="55">
        <v>2444</v>
      </c>
      <c r="O17" s="55">
        <f>SUM(B17:N17)</f>
        <v>51126</v>
      </c>
    </row>
    <row r="18" spans="1:15" x14ac:dyDescent="0.3">
      <c r="A18" s="1" t="s">
        <v>25</v>
      </c>
      <c r="B18" s="1">
        <f>B17-B16</f>
        <v>0</v>
      </c>
      <c r="C18" s="1">
        <f t="shared" ref="C18:O18" si="1">C17-C16</f>
        <v>-2</v>
      </c>
      <c r="D18" s="1">
        <f t="shared" si="1"/>
        <v>5</v>
      </c>
      <c r="E18" s="1">
        <f t="shared" si="1"/>
        <v>1</v>
      </c>
      <c r="F18" s="1">
        <f t="shared" si="1"/>
        <v>2</v>
      </c>
      <c r="G18" s="1">
        <f t="shared" si="1"/>
        <v>-1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-120</v>
      </c>
      <c r="L18" s="1">
        <f t="shared" si="1"/>
        <v>0</v>
      </c>
      <c r="M18" s="1">
        <f t="shared" si="1"/>
        <v>0</v>
      </c>
      <c r="N18" s="1">
        <f t="shared" si="1"/>
        <v>-11</v>
      </c>
      <c r="O18" s="1">
        <f t="shared" si="1"/>
        <v>-126</v>
      </c>
    </row>
    <row r="19" spans="1:15" x14ac:dyDescent="0.3">
      <c r="O19" s="42"/>
    </row>
    <row r="20" spans="1:15" ht="16.2" x14ac:dyDescent="0.3">
      <c r="A20" s="63" t="s">
        <v>26</v>
      </c>
      <c r="B20" s="63"/>
      <c r="C20" s="63"/>
      <c r="D20" s="63"/>
      <c r="E20" s="63"/>
      <c r="F20" s="63"/>
      <c r="G20" s="63"/>
      <c r="H20" s="63"/>
      <c r="I20" s="63"/>
    </row>
    <row r="21" spans="1:15" ht="16.2" x14ac:dyDescent="0.3">
      <c r="A21" s="49" t="s">
        <v>46</v>
      </c>
      <c r="O21" s="42"/>
    </row>
    <row r="22" spans="1:15" ht="16.2" x14ac:dyDescent="0.3">
      <c r="A22" s="38" t="s">
        <v>27</v>
      </c>
    </row>
    <row r="23" spans="1:15" ht="16.2" x14ac:dyDescent="0.3">
      <c r="A23" s="38" t="s">
        <v>28</v>
      </c>
    </row>
    <row r="24" spans="1:15" ht="16.2" x14ac:dyDescent="0.3">
      <c r="A24" s="38" t="s">
        <v>29</v>
      </c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M19"/>
  <sheetViews>
    <sheetView tabSelected="1" zoomScale="85" zoomScaleNormal="85" workbookViewId="0">
      <selection sqref="A1:L1"/>
    </sheetView>
  </sheetViews>
  <sheetFormatPr defaultRowHeight="14.4" x14ac:dyDescent="0.3"/>
  <cols>
    <col min="1" max="1" width="42.21875" customWidth="1"/>
    <col min="2" max="2" width="13" customWidth="1"/>
    <col min="3" max="4" width="15" customWidth="1"/>
    <col min="5" max="5" width="9.88671875" customWidth="1"/>
    <col min="6" max="6" width="10.5546875" customWidth="1"/>
    <col min="7" max="7" width="9.33203125" customWidth="1"/>
    <col min="8" max="8" width="12.33203125" customWidth="1"/>
    <col min="9" max="9" width="14.88671875" customWidth="1"/>
    <col min="10" max="10" width="15" customWidth="1"/>
    <col min="11" max="11" width="16" customWidth="1"/>
    <col min="12" max="12" width="14.33203125" customWidth="1"/>
    <col min="13" max="13" width="20" customWidth="1"/>
    <col min="14" max="14" width="30" bestFit="1" customWidth="1"/>
    <col min="15" max="15" width="14.33203125" bestFit="1" customWidth="1"/>
  </cols>
  <sheetData>
    <row r="1" spans="1:13" x14ac:dyDescent="0.3">
      <c r="A1" s="64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x14ac:dyDescent="0.3">
      <c r="A2" s="1"/>
      <c r="B2" s="66"/>
      <c r="C2" s="67"/>
      <c r="D2" s="67"/>
      <c r="E2" s="67"/>
      <c r="F2" s="67"/>
      <c r="G2" s="67"/>
      <c r="H2" s="67"/>
      <c r="I2" s="68"/>
    </row>
    <row r="3" spans="1:13" s="3" customFormat="1" ht="70.5" customHeight="1" x14ac:dyDescent="0.3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30</v>
      </c>
      <c r="J3" s="4" t="s">
        <v>31</v>
      </c>
      <c r="K3" s="4" t="s">
        <v>32</v>
      </c>
      <c r="L3" s="4" t="s">
        <v>14</v>
      </c>
    </row>
    <row r="4" spans="1:13" x14ac:dyDescent="0.3">
      <c r="A4" s="27" t="s">
        <v>33</v>
      </c>
      <c r="B4" s="28">
        <f>'ESO informacija 06.12'!B4</f>
        <v>0</v>
      </c>
      <c r="C4" s="28">
        <f>'ESO informacija 06.12'!C4</f>
        <v>401</v>
      </c>
      <c r="D4" s="28">
        <f>'ESO informacija 06.12'!D4</f>
        <v>25304</v>
      </c>
      <c r="E4" s="28">
        <f>'ESO informacija 06.12'!E4</f>
        <v>15166</v>
      </c>
      <c r="F4" s="28">
        <f>'ESO informacija 06.12'!F4</f>
        <v>54165</v>
      </c>
      <c r="G4" s="28">
        <f>'ESO informacija 06.12'!H4</f>
        <v>13</v>
      </c>
      <c r="H4" s="28">
        <f>'ESO informacija 06.12'!G4</f>
        <v>0</v>
      </c>
      <c r="I4" s="29">
        <f>'ESO informacija 06.12'!K4</f>
        <v>95087</v>
      </c>
      <c r="J4" s="9">
        <f>'ESO informacija 06.12'!L4</f>
        <v>97657</v>
      </c>
      <c r="K4" s="9">
        <f>J4-I4</f>
        <v>2570</v>
      </c>
      <c r="L4" s="10">
        <f>K4/J4</f>
        <v>2.6316597888528217E-2</v>
      </c>
      <c r="M4" s="33"/>
    </row>
    <row r="5" spans="1:13" x14ac:dyDescent="0.3">
      <c r="A5" s="27" t="s">
        <v>34</v>
      </c>
      <c r="B5" s="28">
        <f>'ESO informacija 06.12'!B5</f>
        <v>0</v>
      </c>
      <c r="C5" s="28">
        <f>'ESO informacija 06.12'!C5</f>
        <v>3924</v>
      </c>
      <c r="D5" s="28">
        <f>'ESO informacija 06.12'!D5</f>
        <v>95775</v>
      </c>
      <c r="E5" s="28">
        <f>'ESO informacija 06.12'!E5</f>
        <v>71770</v>
      </c>
      <c r="F5" s="28">
        <f>'ESO informacija 06.12'!F5</f>
        <v>525517</v>
      </c>
      <c r="G5" s="28">
        <f>'ESO informacija 06.12'!H5</f>
        <v>56</v>
      </c>
      <c r="H5" s="28">
        <f>'ESO informacija 06.12'!G5</f>
        <v>0</v>
      </c>
      <c r="I5" s="29">
        <f>'ESO informacija 06.12'!K5</f>
        <v>697330</v>
      </c>
      <c r="J5" s="9">
        <f>'ESO informacija 06.12'!L5</f>
        <v>738392</v>
      </c>
      <c r="K5" s="9">
        <f>J5-I5</f>
        <v>41062</v>
      </c>
      <c r="L5" s="10">
        <f>K5/J5</f>
        <v>5.5610028277662815E-2</v>
      </c>
    </row>
    <row r="6" spans="1:13" x14ac:dyDescent="0.3">
      <c r="A6" s="27" t="s">
        <v>35</v>
      </c>
      <c r="B6" s="28">
        <f>'ESO informacija 06.12'!B6</f>
        <v>0</v>
      </c>
      <c r="C6" s="28">
        <f>'ESO informacija 06.12'!C6</f>
        <v>1317</v>
      </c>
      <c r="D6" s="28">
        <f>'ESO informacija 06.12'!D6</f>
        <v>48248</v>
      </c>
      <c r="E6" s="28">
        <f>'ESO informacija 06.12'!E6</f>
        <v>35450</v>
      </c>
      <c r="F6" s="28">
        <f>'ESO informacija 06.12'!F6</f>
        <v>339268</v>
      </c>
      <c r="G6" s="28">
        <f>'ESO informacija 06.12'!H6</f>
        <v>25</v>
      </c>
      <c r="H6" s="28">
        <f>'ESO informacija 06.12'!G6</f>
        <v>0</v>
      </c>
      <c r="I6" s="29">
        <f>'ESO informacija 06.12'!K6</f>
        <v>426100</v>
      </c>
      <c r="J6" s="9">
        <f>'ESO informacija 06.12'!L6</f>
        <v>882715</v>
      </c>
      <c r="K6" s="9">
        <f>J6-I6</f>
        <v>456615</v>
      </c>
      <c r="L6" s="10">
        <f>K6/J6</f>
        <v>0.51728474082801357</v>
      </c>
    </row>
    <row r="7" spans="1:13" x14ac:dyDescent="0.3">
      <c r="A7" s="30" t="s">
        <v>36</v>
      </c>
      <c r="B7" s="28">
        <f>'ESO informacija 06.12'!B7</f>
        <v>0</v>
      </c>
      <c r="C7" s="28">
        <f>'ESO informacija 06.12'!C7</f>
        <v>2</v>
      </c>
      <c r="D7" s="28">
        <f>'ESO informacija 06.12'!D7</f>
        <v>115</v>
      </c>
      <c r="E7" s="28">
        <f>'ESO informacija 06.12'!E7</f>
        <v>50</v>
      </c>
      <c r="F7" s="28">
        <f>'ESO informacija 06.12'!F7</f>
        <v>221</v>
      </c>
      <c r="G7" s="28">
        <f>'ESO informacija 06.12'!H7</f>
        <v>0</v>
      </c>
      <c r="H7" s="28">
        <f>'ESO informacija 06.12'!G7</f>
        <v>0</v>
      </c>
      <c r="I7" s="29">
        <f>'ESO informacija 06.12'!K7</f>
        <v>493</v>
      </c>
      <c r="J7" s="9">
        <f>'ESO informacija 06.12'!L7</f>
        <v>1220</v>
      </c>
      <c r="K7" s="9">
        <f>J7-I7</f>
        <v>727</v>
      </c>
      <c r="L7" s="10">
        <f>K7/J7</f>
        <v>0.59590163934426232</v>
      </c>
    </row>
    <row r="8" spans="1:13" x14ac:dyDescent="0.3">
      <c r="A8" s="27" t="s">
        <v>37</v>
      </c>
      <c r="B8" s="29">
        <f>SUM(B4:B7)</f>
        <v>0</v>
      </c>
      <c r="C8" s="29">
        <f t="shared" ref="C8:I8" si="0">SUM(C4:C7)</f>
        <v>5644</v>
      </c>
      <c r="D8" s="29">
        <f>SUM(D4:D7)</f>
        <v>169442</v>
      </c>
      <c r="E8" s="29">
        <f t="shared" si="0"/>
        <v>122436</v>
      </c>
      <c r="F8" s="29">
        <f t="shared" si="0"/>
        <v>919171</v>
      </c>
      <c r="G8" s="29">
        <f t="shared" si="0"/>
        <v>94</v>
      </c>
      <c r="H8" s="29">
        <f t="shared" si="0"/>
        <v>0</v>
      </c>
      <c r="I8" s="29">
        <f t="shared" si="0"/>
        <v>1219010</v>
      </c>
      <c r="J8" s="11">
        <f>'ESO informacija 06.12'!L8</f>
        <v>1719984</v>
      </c>
      <c r="K8" s="12">
        <f>J8-I8</f>
        <v>500974</v>
      </c>
      <c r="L8" s="13"/>
    </row>
    <row r="9" spans="1:13" ht="28.8" x14ac:dyDescent="0.3">
      <c r="A9" s="2" t="s">
        <v>38</v>
      </c>
      <c r="B9" s="14">
        <f>B4/$I$4</f>
        <v>0</v>
      </c>
      <c r="C9" s="14">
        <f t="shared" ref="C9:H9" si="1">C4/$I$4</f>
        <v>4.2171905728438167E-3</v>
      </c>
      <c r="D9" s="14">
        <f t="shared" si="1"/>
        <v>0.26611419016269311</v>
      </c>
      <c r="E9" s="14">
        <f t="shared" si="1"/>
        <v>0.15949604046820282</v>
      </c>
      <c r="F9" s="14">
        <f t="shared" si="1"/>
        <v>0.56963622787552448</v>
      </c>
      <c r="G9" s="15">
        <f t="shared" si="1"/>
        <v>1.36716901364014E-4</v>
      </c>
      <c r="H9" s="14">
        <f t="shared" si="1"/>
        <v>0</v>
      </c>
      <c r="I9" s="16"/>
      <c r="J9" s="17">
        <f>I4/J4</f>
        <v>0.97368340211147175</v>
      </c>
      <c r="K9" s="17">
        <f>K4/J4</f>
        <v>2.6316597888528217E-2</v>
      </c>
      <c r="L9" s="13"/>
    </row>
    <row r="10" spans="1:13" ht="28.8" x14ac:dyDescent="0.3">
      <c r="A10" s="2" t="s">
        <v>39</v>
      </c>
      <c r="B10" s="14">
        <f t="shared" ref="B10:H10" si="2">B5/$I$5</f>
        <v>0</v>
      </c>
      <c r="C10" s="14">
        <f>C5/$I$5</f>
        <v>5.6271779501814063E-3</v>
      </c>
      <c r="D10" s="14">
        <f t="shared" si="2"/>
        <v>0.13734530279781451</v>
      </c>
      <c r="E10" s="14">
        <f t="shared" si="2"/>
        <v>0.10292114207046879</v>
      </c>
      <c r="F10" s="14">
        <f t="shared" si="2"/>
        <v>0.75361306698406783</v>
      </c>
      <c r="G10" s="15">
        <f t="shared" si="2"/>
        <v>8.0306311215636784E-5</v>
      </c>
      <c r="H10" s="14">
        <f t="shared" si="2"/>
        <v>0</v>
      </c>
      <c r="I10" s="16"/>
      <c r="J10" s="17">
        <f>I5/J5</f>
        <v>0.94438997172233718</v>
      </c>
      <c r="K10" s="17">
        <f>K5/J5</f>
        <v>5.5610028277662815E-2</v>
      </c>
      <c r="L10" s="13"/>
    </row>
    <row r="11" spans="1:13" ht="28.8" x14ac:dyDescent="0.3">
      <c r="A11" s="2" t="s">
        <v>40</v>
      </c>
      <c r="B11" s="14">
        <f>B6/$I$6</f>
        <v>0</v>
      </c>
      <c r="C11" s="14">
        <f t="shared" ref="C11:H11" si="3">C6/$I$6</f>
        <v>3.0908237502933582E-3</v>
      </c>
      <c r="D11" s="14">
        <f t="shared" si="3"/>
        <v>0.11323163576625206</v>
      </c>
      <c r="E11" s="14">
        <f t="shared" si="3"/>
        <v>8.3196432762262379E-2</v>
      </c>
      <c r="F11" s="14">
        <f t="shared" si="3"/>
        <v>0.79621685050457636</v>
      </c>
      <c r="G11" s="18">
        <f t="shared" si="3"/>
        <v>5.8671673316122978E-5</v>
      </c>
      <c r="H11" s="14">
        <f t="shared" si="3"/>
        <v>0</v>
      </c>
      <c r="I11" s="16"/>
      <c r="J11" s="17">
        <f>I6/J6</f>
        <v>0.48271525917198643</v>
      </c>
      <c r="K11" s="17">
        <f>K6/J6</f>
        <v>0.51728474082801357</v>
      </c>
      <c r="L11" s="13"/>
    </row>
    <row r="12" spans="1:13" ht="28.8" x14ac:dyDescent="0.3">
      <c r="A12" s="2" t="s">
        <v>41</v>
      </c>
      <c r="B12" s="14">
        <f>B7/$I$7</f>
        <v>0</v>
      </c>
      <c r="C12" s="14">
        <f t="shared" ref="C12:H12" si="4">C7/$I$7</f>
        <v>4.0567951318458417E-3</v>
      </c>
      <c r="D12" s="14">
        <f t="shared" si="4"/>
        <v>0.23326572008113591</v>
      </c>
      <c r="E12" s="14">
        <f t="shared" si="4"/>
        <v>0.10141987829614604</v>
      </c>
      <c r="F12" s="14">
        <f t="shared" si="4"/>
        <v>0.44827586206896552</v>
      </c>
      <c r="G12" s="14">
        <f t="shared" si="4"/>
        <v>0</v>
      </c>
      <c r="H12" s="14">
        <f t="shared" si="4"/>
        <v>0</v>
      </c>
      <c r="I12" s="16"/>
      <c r="J12" s="17">
        <f>I7/J7</f>
        <v>0.40409836065573773</v>
      </c>
      <c r="K12" s="17">
        <f>K7/J7</f>
        <v>0.59590163934426232</v>
      </c>
      <c r="L12" s="13"/>
    </row>
    <row r="13" spans="1:13" ht="28.8" x14ac:dyDescent="0.3">
      <c r="A13" s="2" t="s">
        <v>42</v>
      </c>
      <c r="B13" s="14">
        <f t="shared" ref="B13:H13" si="5">B8/$I$8</f>
        <v>0</v>
      </c>
      <c r="C13" s="14">
        <f t="shared" si="5"/>
        <v>4.6299866284936139E-3</v>
      </c>
      <c r="D13" s="14">
        <f t="shared" si="5"/>
        <v>0.13899968006825211</v>
      </c>
      <c r="E13" s="14">
        <f t="shared" si="5"/>
        <v>0.10043888073108506</v>
      </c>
      <c r="F13" s="14">
        <f t="shared" si="5"/>
        <v>0.7540307298545541</v>
      </c>
      <c r="G13" s="18">
        <f t="shared" si="5"/>
        <v>7.7111754620552746E-5</v>
      </c>
      <c r="H13" s="14">
        <f t="shared" si="5"/>
        <v>0</v>
      </c>
      <c r="I13" s="16"/>
      <c r="J13" s="17">
        <f>I8/J8</f>
        <v>0.7087333370542982</v>
      </c>
      <c r="K13" s="17">
        <f>K8/J8</f>
        <v>0.2912666629457018</v>
      </c>
      <c r="L13" s="13"/>
    </row>
    <row r="14" spans="1:13" x14ac:dyDescent="0.3">
      <c r="A14" s="5" t="s">
        <v>43</v>
      </c>
    </row>
    <row r="15" spans="1:13" x14ac:dyDescent="0.3">
      <c r="A15" s="3"/>
      <c r="B15" s="57"/>
      <c r="C15" s="57"/>
      <c r="D15" s="57"/>
      <c r="E15" s="57"/>
      <c r="F15" s="57"/>
      <c r="G15" s="60"/>
      <c r="H15" s="57"/>
      <c r="I15" s="57"/>
      <c r="J15" s="57"/>
      <c r="K15" s="57"/>
    </row>
    <row r="16" spans="1:13" x14ac:dyDescent="0.3">
      <c r="C16" s="57"/>
      <c r="D16" s="57"/>
      <c r="E16" s="57"/>
      <c r="F16" s="57"/>
      <c r="G16" s="57"/>
      <c r="I16" s="19"/>
    </row>
    <row r="17" spans="9:9" x14ac:dyDescent="0.3">
      <c r="I17" s="19"/>
    </row>
    <row r="18" spans="9:9" x14ac:dyDescent="0.3">
      <c r="I18" s="19"/>
    </row>
    <row r="19" spans="9:9" x14ac:dyDescent="0.3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A2" sqref="A2"/>
    </sheetView>
  </sheetViews>
  <sheetFormatPr defaultRowHeight="14.4" x14ac:dyDescent="0.3"/>
  <cols>
    <col min="1" max="1" width="23" bestFit="1" customWidth="1"/>
    <col min="2" max="2" width="13.88671875" customWidth="1"/>
    <col min="3" max="3" width="18.5546875" bestFit="1" customWidth="1"/>
    <col min="4" max="4" width="14.6640625" bestFit="1" customWidth="1"/>
    <col min="5" max="5" width="16" bestFit="1" customWidth="1"/>
    <col min="6" max="6" width="14" customWidth="1"/>
    <col min="7" max="7" width="13.88671875" bestFit="1" customWidth="1"/>
    <col min="8" max="8" width="20" bestFit="1" customWidth="1"/>
    <col min="9" max="9" width="15" bestFit="1" customWidth="1"/>
    <col min="10" max="10" width="9.6640625" customWidth="1"/>
    <col min="11" max="11" width="10" customWidth="1"/>
    <col min="12" max="12" width="18" bestFit="1" customWidth="1"/>
    <col min="13" max="13" width="18" customWidth="1"/>
    <col min="14" max="14" width="15.88671875" customWidth="1"/>
    <col min="15" max="15" width="20" customWidth="1"/>
    <col min="16" max="16" width="14.33203125" bestFit="1" customWidth="1"/>
  </cols>
  <sheetData>
    <row r="1" spans="1:15" x14ac:dyDescent="0.3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06.12'!G3</f>
        <v>Imlitex</v>
      </c>
      <c r="H3" s="24" t="s">
        <v>8</v>
      </c>
      <c r="I3" s="24" t="s">
        <v>44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3">
      <c r="A4" s="1">
        <v>1</v>
      </c>
      <c r="B4" s="20">
        <f>'ESO informacija 06.12'!B4</f>
        <v>0</v>
      </c>
      <c r="C4" s="20">
        <f>'ESO informacija 06.12'!C4</f>
        <v>401</v>
      </c>
      <c r="D4" s="20">
        <f>'ESO informacija 06.12'!D4</f>
        <v>25304</v>
      </c>
      <c r="E4" s="20">
        <f>'ESO informacija 06.12'!E4</f>
        <v>15166</v>
      </c>
      <c r="F4" s="20">
        <f>'ESO informacija 06.12'!F4</f>
        <v>54165</v>
      </c>
      <c r="G4" s="20">
        <f>'ESO informacija 06.12'!G4</f>
        <v>0</v>
      </c>
      <c r="H4" s="20">
        <f>'ESO informacija 06.12'!H4</f>
        <v>13</v>
      </c>
      <c r="I4" s="23">
        <f>'ESO informacija 06.12'!P4</f>
        <v>38</v>
      </c>
      <c r="J4" s="20">
        <f>'ESO informacija 06.12'!J4</f>
        <v>0</v>
      </c>
      <c r="K4" s="20">
        <f>'ESO informacija 06.12'!K4</f>
        <v>95087</v>
      </c>
      <c r="L4" s="7">
        <f>'ESO informacija 06.12'!L4</f>
        <v>97657</v>
      </c>
      <c r="M4" s="7">
        <f>L4-K4</f>
        <v>2570</v>
      </c>
      <c r="N4" s="6">
        <f>M4/L4</f>
        <v>2.6316597888528217E-2</v>
      </c>
      <c r="O4" s="6">
        <f>1-N4</f>
        <v>0.97368340211147175</v>
      </c>
    </row>
    <row r="5" spans="1:15" x14ac:dyDescent="0.3">
      <c r="A5" s="1">
        <v>2</v>
      </c>
      <c r="B5" s="20">
        <f>'ESO informacija 06.12'!B5</f>
        <v>0</v>
      </c>
      <c r="C5" s="20">
        <f>'ESO informacija 06.12'!C5</f>
        <v>3924</v>
      </c>
      <c r="D5" s="20">
        <f>'ESO informacija 06.12'!D5</f>
        <v>95775</v>
      </c>
      <c r="E5" s="20">
        <f>'ESO informacija 06.12'!E5</f>
        <v>71770</v>
      </c>
      <c r="F5" s="20">
        <f>'ESO informacija 06.12'!F5</f>
        <v>525517</v>
      </c>
      <c r="G5" s="20">
        <f>'ESO informacija 06.12'!G5</f>
        <v>0</v>
      </c>
      <c r="H5" s="20">
        <f>'ESO informacija 06.12'!H5</f>
        <v>56</v>
      </c>
      <c r="I5" s="23">
        <f>'ESO informacija 06.12'!P5</f>
        <v>288</v>
      </c>
      <c r="J5" s="20">
        <f>'ESO informacija 06.12'!J5</f>
        <v>0</v>
      </c>
      <c r="K5" s="20">
        <f>'ESO informacija 06.12'!K5</f>
        <v>697330</v>
      </c>
      <c r="L5" s="7">
        <f>'ESO informacija 06.12'!L5</f>
        <v>738392</v>
      </c>
      <c r="M5" s="7">
        <f>L5-K5</f>
        <v>41062</v>
      </c>
      <c r="N5" s="6">
        <f>M5/L5</f>
        <v>5.5610028277662815E-2</v>
      </c>
      <c r="O5" s="6">
        <f>1-N5</f>
        <v>0.94438997172233718</v>
      </c>
    </row>
    <row r="6" spans="1:15" x14ac:dyDescent="0.3">
      <c r="A6" s="1">
        <v>3</v>
      </c>
      <c r="B6" s="20">
        <f>'ESO informacija 06.12'!B6</f>
        <v>0</v>
      </c>
      <c r="C6" s="20">
        <f>'ESO informacija 06.12'!C6</f>
        <v>1317</v>
      </c>
      <c r="D6" s="20">
        <f>'ESO informacija 06.12'!D6</f>
        <v>48248</v>
      </c>
      <c r="E6" s="20">
        <f>'ESO informacija 06.12'!E6</f>
        <v>35450</v>
      </c>
      <c r="F6" s="20">
        <f>'ESO informacija 06.12'!F6</f>
        <v>339268</v>
      </c>
      <c r="G6" s="20">
        <f>'ESO informacija 06.12'!G6</f>
        <v>0</v>
      </c>
      <c r="H6" s="20">
        <f>'ESO informacija 06.12'!H6</f>
        <v>25</v>
      </c>
      <c r="I6" s="23">
        <f>'ESO informacija 06.12'!P6</f>
        <v>1792</v>
      </c>
      <c r="J6" s="20">
        <f>'ESO informacija 06.12'!J6</f>
        <v>0</v>
      </c>
      <c r="K6" s="20">
        <f>'ESO informacija 06.12'!K6</f>
        <v>426100</v>
      </c>
      <c r="L6" s="7">
        <f>'ESO informacija 06.12'!L6</f>
        <v>882715</v>
      </c>
      <c r="M6" s="7">
        <f>L6-K6</f>
        <v>456615</v>
      </c>
      <c r="N6" s="6">
        <f>M6/L6</f>
        <v>0.51728474082801357</v>
      </c>
      <c r="O6" s="6">
        <f>1-N6</f>
        <v>0.48271525917198643</v>
      </c>
    </row>
    <row r="7" spans="1:15" x14ac:dyDescent="0.3">
      <c r="A7" s="1" t="s">
        <v>17</v>
      </c>
      <c r="B7" s="20">
        <f>'ESO informacija 06.12'!B7</f>
        <v>0</v>
      </c>
      <c r="C7" s="20">
        <f>'ESO informacija 06.12'!C7</f>
        <v>2</v>
      </c>
      <c r="D7" s="20">
        <f>'ESO informacija 06.12'!D7</f>
        <v>115</v>
      </c>
      <c r="E7" s="20">
        <f>'ESO informacija 06.12'!E7</f>
        <v>50</v>
      </c>
      <c r="F7" s="20">
        <f>'ESO informacija 06.12'!F7</f>
        <v>221</v>
      </c>
      <c r="G7" s="20">
        <f>'ESO informacija 06.12'!G7</f>
        <v>0</v>
      </c>
      <c r="H7" s="20">
        <f>'ESO informacija 06.12'!H7</f>
        <v>0</v>
      </c>
      <c r="I7" s="23">
        <f>'ESO informacija 06.12'!P7</f>
        <v>105</v>
      </c>
      <c r="J7" s="20">
        <f>'ESO informacija 06.12'!J7</f>
        <v>0</v>
      </c>
      <c r="K7" s="20">
        <f>'ESO informacija 06.12'!K7</f>
        <v>493</v>
      </c>
      <c r="L7" s="7">
        <f>'ESO informacija 06.12'!L7</f>
        <v>1220</v>
      </c>
      <c r="M7" s="7">
        <f>L7-K7</f>
        <v>727</v>
      </c>
      <c r="N7" s="6">
        <f>M7/L7</f>
        <v>0.59590163934426232</v>
      </c>
      <c r="O7" s="6">
        <f>1-N7</f>
        <v>0.40409836065573768</v>
      </c>
    </row>
    <row r="8" spans="1:15" x14ac:dyDescent="0.3">
      <c r="A8" s="1" t="s">
        <v>18</v>
      </c>
      <c r="B8" s="23">
        <f>SUM(B4:B7)</f>
        <v>0</v>
      </c>
      <c r="C8" s="23">
        <f t="shared" ref="C8:J8" si="0">SUM(C4:C7)</f>
        <v>5644</v>
      </c>
      <c r="D8" s="23">
        <f t="shared" si="0"/>
        <v>169442</v>
      </c>
      <c r="E8" s="23">
        <f t="shared" si="0"/>
        <v>122436</v>
      </c>
      <c r="F8" s="23">
        <f t="shared" si="0"/>
        <v>919171</v>
      </c>
      <c r="G8" s="23">
        <f t="shared" si="0"/>
        <v>0</v>
      </c>
      <c r="H8" s="23">
        <f t="shared" si="0"/>
        <v>94</v>
      </c>
      <c r="I8" s="23">
        <f t="shared" si="0"/>
        <v>2223</v>
      </c>
      <c r="J8" s="23">
        <f t="shared" si="0"/>
        <v>0</v>
      </c>
      <c r="K8" s="23">
        <f>SUM(B8:J8)</f>
        <v>1219010</v>
      </c>
      <c r="L8" s="7">
        <f>SUM(L4:L7)</f>
        <v>1719984</v>
      </c>
      <c r="M8" s="7">
        <f>L8-K8</f>
        <v>500974</v>
      </c>
      <c r="N8" s="6">
        <f>M8/L8</f>
        <v>0.2912666629457018</v>
      </c>
      <c r="O8" s="6">
        <f>1-N8</f>
        <v>0.7087333370542982</v>
      </c>
    </row>
    <row r="10" spans="1:15" x14ac:dyDescent="0.3">
      <c r="A10" t="s">
        <v>45</v>
      </c>
      <c r="B10" s="32">
        <f>B8-'ESO informacija 06.12'!B8</f>
        <v>0</v>
      </c>
      <c r="C10" s="32">
        <f>C8-'ESO informacija 06.12'!C8</f>
        <v>0</v>
      </c>
      <c r="D10" s="32">
        <f>D8-'ESO informacija 06.12'!D8</f>
        <v>0</v>
      </c>
      <c r="E10" s="32">
        <f>E8-'ESO informacija 06.12'!E8</f>
        <v>0</v>
      </c>
      <c r="F10" s="32">
        <f>F8-'ESO informacija 06.12'!F8</f>
        <v>0</v>
      </c>
      <c r="G10" s="32">
        <f>G8-'ESO informacija 06.12'!G8</f>
        <v>0</v>
      </c>
      <c r="H10" s="32">
        <f>H8-'ESO informacija 06.12'!H8</f>
        <v>0</v>
      </c>
      <c r="I10" s="32">
        <f>I8-'ESO informacija 06.12'!I8-'ESO informacija 06.12'!P8</f>
        <v>0</v>
      </c>
      <c r="J10" s="32">
        <f>J8-'ESO informacija 06.12'!J8</f>
        <v>0</v>
      </c>
      <c r="K10" s="32">
        <f>K8-'ESO informacija 06.12'!K8</f>
        <v>0</v>
      </c>
      <c r="L10" s="32">
        <f>L8-'ESO informacija 06.12'!L8</f>
        <v>0</v>
      </c>
      <c r="M10" s="32">
        <f>M8-'ESO informacija 06.12'!M8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AA9F-310D-4C20-8E0E-20958B26F831}">
  <ds:schemaRefs>
    <ds:schemaRef ds:uri="http://schemas.microsoft.com/office/2006/metadata/properties"/>
    <ds:schemaRef ds:uri="http://schemas.microsoft.com/office/infopath/2007/PartnerControls"/>
    <ds:schemaRef ds:uri="b4e5c526-2a0f-47d3-8da2-7a4c66b168aa"/>
  </ds:schemaRefs>
</ds:datastoreItem>
</file>

<file path=customXml/itemProps3.xml><?xml version="1.0" encoding="utf-8"?>
<ds:datastoreItem xmlns:ds="http://schemas.openxmlformats.org/officeDocument/2006/customXml" ds:itemID="{64D07CBE-A40F-44CE-BA27-9E4EC92D17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06.12</vt:lpstr>
      <vt:lpstr>1. Grafikai 06.12</vt:lpstr>
      <vt:lpstr>2. Tinklapiui 06.12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Elena Žibort</cp:lastModifiedBy>
  <cp:revision/>
  <dcterms:created xsi:type="dcterms:W3CDTF">2015-06-05T18:17:20Z</dcterms:created>
  <dcterms:modified xsi:type="dcterms:W3CDTF">2023-06-12T13:28:02Z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